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73A0CC94-F46F-4A22-9D9F-9F96412D3C11}" xr6:coauthVersionLast="47" xr6:coauthVersionMax="47" xr10:uidLastSave="{00000000-0000-0000-0000-000000000000}"/>
  <bookViews>
    <workbookView xWindow="-120" yWindow="-120" windowWidth="29040" windowHeight="15840" xr2:uid="{1A6367F7-5B85-41E9-8839-F58EC783CFEF}"/>
  </bookViews>
  <sheets>
    <sheet name="Transverse reinforcement SP Col" sheetId="1" r:id="rId1"/>
  </sheets>
  <definedNames>
    <definedName name="_xlnm.Print_Area" localSheetId="0">'Transverse reinforcement SP Col'!$A$1:$S$22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G3" i="1"/>
  <c r="A21" i="1" s="1"/>
  <c r="H3" i="1"/>
  <c r="F7" i="1" s="1"/>
  <c r="E3" i="1"/>
  <c r="F3" i="1"/>
  <c r="J3" i="1" l="1"/>
  <c r="J7" i="1" l="1"/>
  <c r="K3" i="1"/>
  <c r="J6" i="1" s="1"/>
  <c r="F8" i="1" l="1"/>
  <c r="F6" i="1"/>
  <c r="J8" i="1"/>
  <c r="J10" i="1" l="1"/>
  <c r="F9" i="1"/>
  <c r="F10" i="1" l="1"/>
  <c r="B20" i="1" l="1"/>
</calcChain>
</file>

<file path=xl/sharedStrings.xml><?xml version="1.0" encoding="utf-8"?>
<sst xmlns="http://schemas.openxmlformats.org/spreadsheetml/2006/main" count="65" uniqueCount="41">
  <si>
    <t>-</t>
  </si>
  <si>
    <t>(mm)</t>
  </si>
  <si>
    <t>(Mpa)</t>
  </si>
  <si>
    <t>A</t>
  </si>
  <si>
    <t>B</t>
  </si>
  <si>
    <t>Ton</t>
  </si>
  <si>
    <t>mm</t>
  </si>
  <si>
    <t>Bc</t>
  </si>
  <si>
    <t>Deg</t>
  </si>
  <si>
    <t>C</t>
  </si>
  <si>
    <t xml:space="preserve"> Transverse reinforcement 
Diameter</t>
  </si>
  <si>
    <t>Number of cross-sectional of 
transverse reinforce for A</t>
  </si>
  <si>
    <t>Number of cross-sectional of
 transverse reinforce for B</t>
  </si>
  <si>
    <t>Number of Diamond hoops</t>
  </si>
  <si>
    <t xml:space="preserve"> α</t>
  </si>
  <si>
    <t xml:space="preserve"> β</t>
  </si>
  <si>
    <t>Primary Input</t>
  </si>
  <si>
    <r>
      <t>A</t>
    </r>
    <r>
      <rPr>
        <vertAlign val="subscript"/>
        <sz val="14"/>
        <color rgb="FF3F3F3F"/>
        <rFont val="Times New Roman"/>
        <family val="1"/>
      </rPr>
      <t>sh</t>
    </r>
    <r>
      <rPr>
        <sz val="14"/>
        <color rgb="FF3F3F3F"/>
        <rFont val="Times New Roman"/>
        <family val="1"/>
      </rPr>
      <t>/s</t>
    </r>
    <r>
      <rPr>
        <vertAlign val="subscript"/>
        <sz val="14"/>
        <color rgb="FF3F3F3F"/>
        <rFont val="Times New Roman"/>
        <family val="1"/>
      </rPr>
      <t>1</t>
    </r>
  </si>
  <si>
    <r>
      <t>A</t>
    </r>
    <r>
      <rPr>
        <vertAlign val="subscript"/>
        <sz val="14"/>
        <color rgb="FF3F3F3F"/>
        <rFont val="Times New Roman"/>
        <family val="1"/>
      </rPr>
      <t>sh</t>
    </r>
    <r>
      <rPr>
        <sz val="14"/>
        <color rgb="FF3F3F3F"/>
        <rFont val="Times New Roman"/>
        <family val="1"/>
      </rPr>
      <t>/s</t>
    </r>
    <r>
      <rPr>
        <vertAlign val="subscript"/>
        <sz val="14"/>
        <color rgb="FF3F3F3F"/>
        <rFont val="Times New Roman"/>
        <family val="1"/>
      </rPr>
      <t>2</t>
    </r>
  </si>
  <si>
    <r>
      <t>f</t>
    </r>
    <r>
      <rPr>
        <vertAlign val="subscript"/>
        <sz val="14"/>
        <color rgb="FF3F3F3F"/>
        <rFont val="Times New Roman"/>
        <family val="1"/>
      </rPr>
      <t>c</t>
    </r>
  </si>
  <si>
    <r>
      <t>A</t>
    </r>
    <r>
      <rPr>
        <vertAlign val="subscript"/>
        <sz val="14"/>
        <color rgb="FF3F3F3F"/>
        <rFont val="Times New Roman"/>
        <family val="1"/>
      </rPr>
      <t>sh</t>
    </r>
    <r>
      <rPr>
        <sz val="14"/>
        <color rgb="FF3F3F3F"/>
        <rFont val="Times New Roman"/>
        <family val="1"/>
      </rPr>
      <t>/s</t>
    </r>
    <r>
      <rPr>
        <vertAlign val="subscript"/>
        <sz val="14"/>
        <color rgb="FF3F3F3F"/>
        <rFont val="Times New Roman"/>
        <family val="1"/>
      </rPr>
      <t>3</t>
    </r>
  </si>
  <si>
    <r>
      <t>f</t>
    </r>
    <r>
      <rPr>
        <vertAlign val="subscript"/>
        <sz val="14"/>
        <color rgb="FF3F3F3F"/>
        <rFont val="Times New Roman"/>
        <family val="1"/>
      </rPr>
      <t>yt</t>
    </r>
  </si>
  <si>
    <r>
      <t>A</t>
    </r>
    <r>
      <rPr>
        <vertAlign val="subscript"/>
        <sz val="14"/>
        <color theme="1"/>
        <rFont val="Times New Roman"/>
        <family val="1"/>
      </rPr>
      <t>sh</t>
    </r>
    <r>
      <rPr>
        <sz val="14"/>
        <color theme="1"/>
        <rFont val="Times New Roman"/>
        <family val="1"/>
      </rPr>
      <t>/s</t>
    </r>
  </si>
  <si>
    <r>
      <t xml:space="preserve"> P</t>
    </r>
    <r>
      <rPr>
        <vertAlign val="subscript"/>
        <sz val="14"/>
        <color rgb="FF3F3F3F"/>
        <rFont val="Times New Roman"/>
        <family val="1"/>
      </rPr>
      <t>u</t>
    </r>
  </si>
  <si>
    <r>
      <t>S</t>
    </r>
    <r>
      <rPr>
        <vertAlign val="subscript"/>
        <sz val="14"/>
        <color theme="1"/>
        <rFont val="Times New Roman"/>
        <family val="1"/>
      </rPr>
      <t>A</t>
    </r>
  </si>
  <si>
    <r>
      <t>S</t>
    </r>
    <r>
      <rPr>
        <vertAlign val="subscript"/>
        <sz val="14"/>
        <color theme="1"/>
        <rFont val="Times New Roman"/>
        <family val="1"/>
      </rPr>
      <t>B</t>
    </r>
  </si>
  <si>
    <r>
      <t>n</t>
    </r>
    <r>
      <rPr>
        <vertAlign val="subscript"/>
        <sz val="14"/>
        <color rgb="FF3F3F3F"/>
        <rFont val="Times New Roman"/>
        <family val="1"/>
      </rPr>
      <t>l</t>
    </r>
  </si>
  <si>
    <r>
      <t>K</t>
    </r>
    <r>
      <rPr>
        <vertAlign val="subscript"/>
        <sz val="14"/>
        <color rgb="FF3F3F3F"/>
        <rFont val="Times New Roman"/>
        <family val="1"/>
      </rPr>
      <t>f</t>
    </r>
  </si>
  <si>
    <r>
      <t>K</t>
    </r>
    <r>
      <rPr>
        <vertAlign val="subscript"/>
        <sz val="14"/>
        <color rgb="FF3F3F3F"/>
        <rFont val="Times New Roman"/>
        <family val="1"/>
      </rPr>
      <t>n</t>
    </r>
  </si>
  <si>
    <r>
      <t>A</t>
    </r>
    <r>
      <rPr>
        <vertAlign val="subscript"/>
        <sz val="14"/>
        <color theme="1"/>
        <rFont val="Times New Roman"/>
        <family val="1"/>
      </rPr>
      <t>g</t>
    </r>
  </si>
  <si>
    <r>
      <t>A</t>
    </r>
    <r>
      <rPr>
        <vertAlign val="subscript"/>
        <sz val="14"/>
        <color rgb="FF3F3F3F"/>
        <rFont val="Times New Roman"/>
        <family val="1"/>
      </rPr>
      <t>c</t>
    </r>
  </si>
  <si>
    <r>
      <t>A</t>
    </r>
    <r>
      <rPr>
        <vertAlign val="subscript"/>
        <sz val="14"/>
        <color theme="1"/>
        <rFont val="Times New Roman"/>
        <family val="1"/>
      </rPr>
      <t>ch</t>
    </r>
  </si>
  <si>
    <t>Results</t>
  </si>
  <si>
    <r>
      <t>Pu&lt;0.3*A</t>
    </r>
    <r>
      <rPr>
        <vertAlign val="subscript"/>
        <sz val="14"/>
        <color theme="1"/>
        <rFont val="Times New Roman"/>
        <family val="1"/>
      </rPr>
      <t>g*</t>
    </r>
    <r>
      <rPr>
        <sz val="14"/>
        <color theme="1"/>
        <rFont val="Times New Roman"/>
        <family val="1"/>
      </rPr>
      <t>f</t>
    </r>
    <r>
      <rPr>
        <vertAlign val="subscript"/>
        <sz val="14"/>
        <color theme="1"/>
        <rFont val="Times New Roman"/>
        <family val="1"/>
      </rPr>
      <t>c</t>
    </r>
  </si>
  <si>
    <r>
      <t>Pu&gt;0.3*A</t>
    </r>
    <r>
      <rPr>
        <vertAlign val="subscript"/>
        <sz val="14"/>
        <color theme="1"/>
        <rFont val="Times New Roman"/>
        <family val="1"/>
      </rPr>
      <t>g*</t>
    </r>
    <r>
      <rPr>
        <sz val="14"/>
        <color theme="1"/>
        <rFont val="Times New Roman"/>
        <family val="1"/>
      </rPr>
      <t>f</t>
    </r>
    <r>
      <rPr>
        <vertAlign val="subscript"/>
        <sz val="14"/>
        <color theme="1"/>
        <rFont val="Times New Roman"/>
        <family val="1"/>
      </rPr>
      <t>c</t>
    </r>
  </si>
  <si>
    <r>
      <t>S</t>
    </r>
    <r>
      <rPr>
        <vertAlign val="subscript"/>
        <sz val="16"/>
        <color theme="1"/>
        <rFont val="Times New Roman"/>
        <family val="1"/>
      </rPr>
      <t>min</t>
    </r>
  </si>
  <si>
    <t>By : Morteza Bagheri</t>
  </si>
  <si>
    <t>Contact me :</t>
  </si>
  <si>
    <t>Email: bagheri.structure@gmail.com</t>
  </si>
  <si>
    <t>Telegram: t.me/bagheristructure</t>
  </si>
  <si>
    <t>Instagram: bagheri.structure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</si>
</sst>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4"/>
      <color theme="1"/>
      <name val="Times New Roman"/>
      <family val="1"/>
    </font>
    <font>
      <sz val="14"/>
      <color rgb="FF3F3F3F"/>
      <name val="Times New Roman"/>
      <family val="1"/>
    </font>
    <font>
      <vertAlign val="subscript"/>
      <sz val="14"/>
      <color rgb="FF3F3F3F"/>
      <name val="Times New Roman"/>
      <family val="1"/>
    </font>
    <font>
      <vertAlign val="subscript"/>
      <sz val="14"/>
      <color theme="1"/>
      <name val="Times New Roman"/>
      <family val="1"/>
    </font>
    <font>
      <sz val="16"/>
      <color theme="1"/>
      <name val="Times New Roman"/>
      <family val="1"/>
    </font>
    <font>
      <vertAlign val="subscript"/>
      <sz val="16"/>
      <color theme="1"/>
      <name val="Times New Roman"/>
      <family val="1"/>
    </font>
    <font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3" fillId="0" borderId="12" xfId="1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3" fillId="3" borderId="2" xfId="1" applyFont="1" applyFill="1" applyBorder="1" applyAlignment="1" applyProtection="1">
      <alignment horizontal="center" vertical="center"/>
      <protection locked="0"/>
    </xf>
    <xf numFmtId="0" fontId="3" fillId="3" borderId="9" xfId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horizontal="center" vertical="center"/>
    </xf>
    <xf numFmtId="0" fontId="8" fillId="5" borderId="34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 applyProtection="1">
      <alignment horizontal="center" vertical="center"/>
      <protection locked="0"/>
    </xf>
    <xf numFmtId="0" fontId="3" fillId="3" borderId="12" xfId="1" applyFont="1" applyFill="1" applyBorder="1" applyAlignment="1" applyProtection="1">
      <alignment horizontal="center" vertical="center"/>
      <protection locked="0"/>
    </xf>
    <xf numFmtId="0" fontId="3" fillId="0" borderId="19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 wrapText="1"/>
    </xf>
    <xf numFmtId="0" fontId="3" fillId="3" borderId="21" xfId="1" applyFont="1" applyFill="1" applyBorder="1" applyAlignment="1" applyProtection="1">
      <alignment horizontal="center" vertical="center"/>
      <protection locked="0"/>
    </xf>
    <xf numFmtId="0" fontId="3" fillId="0" borderId="22" xfId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</cellXfs>
  <cellStyles count="2">
    <cellStyle name="Normal" xfId="0" builtinId="0"/>
    <cellStyle name="Output" xfId="1" builtinId="21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11</xdr:row>
      <xdr:rowOff>0</xdr:rowOff>
    </xdr:from>
    <xdr:to>
      <xdr:col>9</xdr:col>
      <xdr:colOff>400050</xdr:colOff>
      <xdr:row>20</xdr:row>
      <xdr:rowOff>510972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33F13E-835E-35F9-0955-AFE761189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1050" y="2952750"/>
          <a:ext cx="2562225" cy="3035097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476251</xdr:colOff>
      <xdr:row>0</xdr:row>
      <xdr:rowOff>152400</xdr:rowOff>
    </xdr:from>
    <xdr:to>
      <xdr:col>18</xdr:col>
      <xdr:colOff>527047</xdr:colOff>
      <xdr:row>20</xdr:row>
      <xdr:rowOff>476250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B1750D3-6561-E0B0-2008-436FA3CFC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58226" y="152400"/>
          <a:ext cx="4317996" cy="5800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stagram.com/bagheri.structure/" TargetMode="External"/><Relationship Id="rId1" Type="http://schemas.openxmlformats.org/officeDocument/2006/relationships/hyperlink" Target="https://t.me/bagheristructur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B3B90-20F5-4171-A5D8-15F751C73178}">
  <sheetPr>
    <pageSetUpPr fitToPage="1"/>
  </sheetPr>
  <dimension ref="A1:X21"/>
  <sheetViews>
    <sheetView tabSelected="1" zoomScaleNormal="100" workbookViewId="0">
      <selection activeCell="B7" sqref="B7"/>
    </sheetView>
  </sheetViews>
  <sheetFormatPr defaultRowHeight="18.75" x14ac:dyDescent="0.25"/>
  <cols>
    <col min="1" max="1" width="34.5703125" style="1" customWidth="1"/>
    <col min="2" max="2" width="9.140625" style="1"/>
    <col min="3" max="3" width="9.85546875" style="1" bestFit="1" customWidth="1"/>
    <col min="4" max="4" width="4" style="1" customWidth="1"/>
    <col min="5" max="7" width="10.7109375" style="1" customWidth="1"/>
    <col min="8" max="8" width="0.85546875" style="1" customWidth="1"/>
    <col min="9" max="11" width="10.7109375" style="1" customWidth="1"/>
    <col min="12" max="19" width="9.140625" style="1"/>
    <col min="20" max="20" width="7.7109375" style="1" customWidth="1"/>
    <col min="21" max="23" width="9.140625" style="1"/>
    <col min="24" max="24" width="17.42578125" style="1" customWidth="1"/>
    <col min="25" max="16384" width="9.140625" style="1"/>
  </cols>
  <sheetData>
    <row r="1" spans="1:24" ht="28.5" customHeight="1" thickBot="1" x14ac:dyDescent="0.3">
      <c r="A1" s="43" t="s">
        <v>16</v>
      </c>
      <c r="B1" s="44"/>
      <c r="C1" s="45"/>
    </row>
    <row r="2" spans="1:24" ht="20.25" x14ac:dyDescent="0.25">
      <c r="A2" s="3" t="s">
        <v>3</v>
      </c>
      <c r="B2" s="24">
        <v>800</v>
      </c>
      <c r="C2" s="8" t="s">
        <v>1</v>
      </c>
      <c r="E2" s="2" t="s">
        <v>27</v>
      </c>
      <c r="F2" s="6" t="s">
        <v>28</v>
      </c>
      <c r="G2" s="20" t="s">
        <v>29</v>
      </c>
      <c r="H2" s="32" t="s">
        <v>30</v>
      </c>
      <c r="I2" s="32"/>
      <c r="J2" s="6" t="s">
        <v>7</v>
      </c>
      <c r="K2" s="21" t="s">
        <v>31</v>
      </c>
      <c r="U2" s="40" t="s">
        <v>36</v>
      </c>
      <c r="V2" s="41"/>
      <c r="W2" s="41"/>
      <c r="X2" s="42"/>
    </row>
    <row r="3" spans="1:24" ht="19.5" thickBot="1" x14ac:dyDescent="0.3">
      <c r="A3" s="3" t="s">
        <v>4</v>
      </c>
      <c r="B3" s="24">
        <v>600</v>
      </c>
      <c r="C3" s="8" t="s">
        <v>1</v>
      </c>
      <c r="E3" s="4">
        <f>IF(B5/175+0.6&lt;1,1,B5/175+0.6)</f>
        <v>1</v>
      </c>
      <c r="F3" s="5">
        <f>B8/(B8-2)</f>
        <v>1.125</v>
      </c>
      <c r="G3" s="16">
        <f>B2*B3</f>
        <v>480000</v>
      </c>
      <c r="H3" s="33">
        <f>B2-2*B4</f>
        <v>700</v>
      </c>
      <c r="I3" s="33"/>
      <c r="J3" s="5">
        <f>B3-2*B4</f>
        <v>500</v>
      </c>
      <c r="K3" s="17">
        <f>H3*J3</f>
        <v>350000</v>
      </c>
      <c r="U3" s="34"/>
      <c r="V3" s="35"/>
      <c r="W3" s="35"/>
      <c r="X3" s="36"/>
    </row>
    <row r="4" spans="1:24" ht="21" thickBot="1" x14ac:dyDescent="0.3">
      <c r="A4" s="3" t="s">
        <v>9</v>
      </c>
      <c r="B4" s="24">
        <v>50</v>
      </c>
      <c r="C4" s="8" t="s">
        <v>1</v>
      </c>
      <c r="Q4" s="1" t="s">
        <v>33</v>
      </c>
      <c r="U4" s="34" t="s">
        <v>37</v>
      </c>
      <c r="V4" s="35"/>
      <c r="W4" s="35"/>
      <c r="X4" s="36"/>
    </row>
    <row r="5" spans="1:24" ht="21" thickBot="1" x14ac:dyDescent="0.3">
      <c r="A5" s="3" t="s">
        <v>19</v>
      </c>
      <c r="B5" s="24">
        <v>35</v>
      </c>
      <c r="C5" s="8" t="s">
        <v>2</v>
      </c>
      <c r="E5" s="55" t="s">
        <v>3</v>
      </c>
      <c r="F5" s="56"/>
      <c r="G5" s="57"/>
      <c r="I5" s="55" t="s">
        <v>4</v>
      </c>
      <c r="J5" s="56"/>
      <c r="K5" s="57"/>
      <c r="Q5" s="1" t="s">
        <v>34</v>
      </c>
      <c r="U5" s="34"/>
      <c r="V5" s="35"/>
      <c r="W5" s="35"/>
      <c r="X5" s="36"/>
    </row>
    <row r="6" spans="1:24" ht="20.25" x14ac:dyDescent="0.25">
      <c r="A6" s="3" t="s">
        <v>21</v>
      </c>
      <c r="B6" s="24">
        <v>400</v>
      </c>
      <c r="C6" s="8" t="s">
        <v>2</v>
      </c>
      <c r="E6" s="7" t="s">
        <v>17</v>
      </c>
      <c r="F6" s="18">
        <f>H3*0.3*(G3/K3-1)*B5/B6</f>
        <v>6.8250000000000002</v>
      </c>
      <c r="G6" s="10" t="s">
        <v>1</v>
      </c>
      <c r="I6" s="7" t="s">
        <v>17</v>
      </c>
      <c r="J6" s="18">
        <f>J3*0.3*(G3/K3-1)*B5/B6</f>
        <v>4.875</v>
      </c>
      <c r="K6" s="10" t="s">
        <v>1</v>
      </c>
      <c r="U6" s="34" t="s">
        <v>38</v>
      </c>
      <c r="V6" s="35"/>
      <c r="W6" s="35"/>
      <c r="X6" s="36"/>
    </row>
    <row r="7" spans="1:24" ht="20.25" x14ac:dyDescent="0.25">
      <c r="A7" s="3" t="s">
        <v>23</v>
      </c>
      <c r="B7" s="24">
        <v>200</v>
      </c>
      <c r="C7" s="8" t="s">
        <v>5</v>
      </c>
      <c r="E7" s="3" t="s">
        <v>18</v>
      </c>
      <c r="F7" s="12">
        <f>H3*0.09*B5/B6</f>
        <v>5.5125000000000002</v>
      </c>
      <c r="G7" s="8" t="s">
        <v>1</v>
      </c>
      <c r="I7" s="3" t="s">
        <v>18</v>
      </c>
      <c r="J7" s="12">
        <f>J3*0.09*B5/B6</f>
        <v>3.9375</v>
      </c>
      <c r="K7" s="8" t="s">
        <v>1</v>
      </c>
      <c r="U7" s="34"/>
      <c r="V7" s="35"/>
      <c r="W7" s="35"/>
      <c r="X7" s="36"/>
    </row>
    <row r="8" spans="1:24" ht="21" thickBot="1" x14ac:dyDescent="0.3">
      <c r="A8" s="4" t="s">
        <v>26</v>
      </c>
      <c r="B8" s="25">
        <v>18</v>
      </c>
      <c r="C8" s="9" t="s">
        <v>0</v>
      </c>
      <c r="E8" s="3" t="s">
        <v>20</v>
      </c>
      <c r="F8" s="12">
        <f>H3*0.2*E3*F3*B7*0.98066*10000/(B6*K3)</f>
        <v>2.2064849999999998</v>
      </c>
      <c r="G8" s="8" t="s">
        <v>1</v>
      </c>
      <c r="I8" s="3" t="s">
        <v>20</v>
      </c>
      <c r="J8" s="12">
        <f>J3*0.2*E3*F3*B7*0.98066*10000/(B6*K3)</f>
        <v>1.5760607142857144</v>
      </c>
      <c r="K8" s="8" t="s">
        <v>1</v>
      </c>
      <c r="U8" s="34" t="s">
        <v>39</v>
      </c>
      <c r="V8" s="35"/>
      <c r="W8" s="35"/>
      <c r="X8" s="36"/>
    </row>
    <row r="9" spans="1:24" ht="20.25" x14ac:dyDescent="0.25">
      <c r="A9" s="46" t="s">
        <v>10</v>
      </c>
      <c r="B9" s="48">
        <v>12</v>
      </c>
      <c r="C9" s="50" t="s">
        <v>1</v>
      </c>
      <c r="E9" s="11" t="s">
        <v>22</v>
      </c>
      <c r="F9" s="13">
        <f>IF(B7&lt;0.3*B5*G3/10000,MAX(F6,F7),MAX(F6,F7,F8))</f>
        <v>6.8250000000000002</v>
      </c>
      <c r="G9" s="8" t="s">
        <v>1</v>
      </c>
      <c r="I9" s="11" t="s">
        <v>22</v>
      </c>
      <c r="J9" s="13">
        <f>IF(B7&lt;0.3*B5*G3/10000,MAX(J6,J7),MAX(F6,F7,F8))</f>
        <v>4.875</v>
      </c>
      <c r="K9" s="8" t="s">
        <v>1</v>
      </c>
      <c r="U9" s="34"/>
      <c r="V9" s="35"/>
      <c r="W9" s="35"/>
      <c r="X9" s="36"/>
    </row>
    <row r="10" spans="1:24" ht="21" thickBot="1" x14ac:dyDescent="0.3">
      <c r="A10" s="47"/>
      <c r="B10" s="49"/>
      <c r="C10" s="51"/>
      <c r="E10" s="14" t="s">
        <v>24</v>
      </c>
      <c r="F10" s="15">
        <f>((B15*(2*COS(B16*PI()/180)+2*COS(B17*PI()/180))+B11)*PI()*B9^2/4)/F9</f>
        <v>138.58412159304504</v>
      </c>
      <c r="G10" s="9" t="s">
        <v>1</v>
      </c>
      <c r="I10" s="14" t="s">
        <v>25</v>
      </c>
      <c r="J10" s="15">
        <f>((B15*(2*SIN(B16*PI()/180)+2*SIN(B17*PI()/180))+B13)*PI()*B9^2/4)/J9</f>
        <v>142.34835028515647</v>
      </c>
      <c r="K10" s="9" t="s">
        <v>1</v>
      </c>
      <c r="U10" s="34" t="s">
        <v>40</v>
      </c>
      <c r="V10" s="35"/>
      <c r="W10" s="35"/>
      <c r="X10" s="36"/>
    </row>
    <row r="11" spans="1:24" ht="19.5" thickBot="1" x14ac:dyDescent="0.3">
      <c r="A11" s="52" t="s">
        <v>11</v>
      </c>
      <c r="B11" s="53">
        <v>6</v>
      </c>
      <c r="C11" s="54" t="s">
        <v>0</v>
      </c>
      <c r="U11" s="37"/>
      <c r="V11" s="38"/>
      <c r="W11" s="38"/>
      <c r="X11" s="39"/>
    </row>
    <row r="12" spans="1:24" x14ac:dyDescent="0.25">
      <c r="A12" s="47"/>
      <c r="B12" s="49"/>
      <c r="C12" s="51"/>
    </row>
    <row r="13" spans="1:24" x14ac:dyDescent="0.25">
      <c r="A13" s="52" t="s">
        <v>12</v>
      </c>
      <c r="B13" s="53">
        <v>3</v>
      </c>
      <c r="C13" s="54" t="s">
        <v>0</v>
      </c>
    </row>
    <row r="14" spans="1:24" x14ac:dyDescent="0.25">
      <c r="A14" s="47"/>
      <c r="B14" s="49"/>
      <c r="C14" s="51"/>
    </row>
    <row r="15" spans="1:24" x14ac:dyDescent="0.25">
      <c r="A15" s="3" t="s">
        <v>13</v>
      </c>
      <c r="B15" s="24">
        <v>1</v>
      </c>
      <c r="C15" s="8" t="s">
        <v>0</v>
      </c>
    </row>
    <row r="16" spans="1:24" x14ac:dyDescent="0.25">
      <c r="A16" s="3" t="s">
        <v>14</v>
      </c>
      <c r="B16" s="24">
        <v>64</v>
      </c>
      <c r="C16" s="8" t="s">
        <v>8</v>
      </c>
    </row>
    <row r="17" spans="1:3" ht="19.5" thickBot="1" x14ac:dyDescent="0.3">
      <c r="A17" s="4" t="s">
        <v>15</v>
      </c>
      <c r="B17" s="25">
        <v>42</v>
      </c>
      <c r="C17" s="9" t="s">
        <v>8</v>
      </c>
    </row>
    <row r="18" spans="1:3" ht="19.5" thickBot="1" x14ac:dyDescent="0.3"/>
    <row r="19" spans="1:3" ht="30.75" customHeight="1" thickBot="1" x14ac:dyDescent="0.3">
      <c r="A19" s="26" t="s">
        <v>32</v>
      </c>
      <c r="B19" s="27"/>
      <c r="C19" s="28"/>
    </row>
    <row r="20" spans="1:3" ht="35.25" customHeight="1" thickBot="1" x14ac:dyDescent="0.3">
      <c r="A20" s="22" t="s">
        <v>35</v>
      </c>
      <c r="B20" s="23">
        <f>MIN(F10,J10)</f>
        <v>138.58412159304504</v>
      </c>
      <c r="C20" s="19" t="s">
        <v>6</v>
      </c>
    </row>
    <row r="21" spans="1:3" ht="43.5" customHeight="1" thickBot="1" x14ac:dyDescent="0.3">
      <c r="A21" s="29" t="str">
        <f>IF(B7&lt;0.3*B5*G3/10000,Q4,Q5)</f>
        <v>Pu&lt;0.3*Ag*fc</v>
      </c>
      <c r="B21" s="30"/>
      <c r="C21" s="31"/>
    </row>
  </sheetData>
  <sheetProtection algorithmName="SHA-512" hashValue="YMCszU+qJmb37AA0q6n0rcE659jCqkAQmZl2wglH8avREmo1wkC1eFss/inlkBA6mYG3vQKsAoTzwN2T2jChAg==" saltValue="ydG4joU7tdBUVGXNRqmhHg==" spinCount="100000" sheet="1" objects="1" scenarios="1" selectLockedCells="1"/>
  <dataConsolidate/>
  <mergeCells count="21">
    <mergeCell ref="A1:C1"/>
    <mergeCell ref="A9:A10"/>
    <mergeCell ref="B9:B10"/>
    <mergeCell ref="C9:C10"/>
    <mergeCell ref="A13:A14"/>
    <mergeCell ref="B13:B14"/>
    <mergeCell ref="C13:C14"/>
    <mergeCell ref="A11:A12"/>
    <mergeCell ref="B11:B12"/>
    <mergeCell ref="C11:C12"/>
    <mergeCell ref="A19:C19"/>
    <mergeCell ref="A21:C21"/>
    <mergeCell ref="H2:I2"/>
    <mergeCell ref="H3:I3"/>
    <mergeCell ref="U10:X11"/>
    <mergeCell ref="U8:X9"/>
    <mergeCell ref="U6:X7"/>
    <mergeCell ref="U4:X5"/>
    <mergeCell ref="U2:X3"/>
    <mergeCell ref="E5:G5"/>
    <mergeCell ref="I5:K5"/>
  </mergeCells>
  <hyperlinks>
    <hyperlink ref="U8:X9" r:id="rId1" display="Telegram: t.me/bagheristructure" xr:uid="{0E8528BE-6126-4518-B255-5FCFF6969196}"/>
    <hyperlink ref="U10:X11" r:id="rId2" display="Instagram: bagheri.structure" xr:uid="{1952CF27-45AC-4044-84F4-D28CD4CD3152}"/>
  </hyperlinks>
  <pageMargins left="0.7" right="0.7" top="0.75" bottom="0.75" header="0.3" footer="0.3"/>
  <pageSetup paperSize="9" scale="66" orientation="landscape" r:id="rId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id="{D11357B9-5223-414B-910D-8D24E74BF955}">
            <xm:f>NOT(ISERROR(SEARCH($Q$5,A21)))</xm:f>
            <xm:f>$Q$5</xm:f>
            <x14:dxf>
              <fill>
                <patternFill>
                  <bgColor rgb="FFFF0000"/>
                </patternFill>
              </fill>
            </x14:dxf>
          </x14:cfRule>
          <x14:cfRule type="containsText" priority="8" operator="containsText" id="{EAE3FF75-8DE2-4A4F-9371-BCE071942C02}">
            <xm:f>NOT(ISERROR(SEARCH($Q$4,A21)))</xm:f>
            <xm:f>$Q$4</xm:f>
            <x14:dxf>
              <fill>
                <patternFill>
                  <bgColor rgb="FF92D050"/>
                </patternFill>
              </fill>
            </x14:dxf>
          </x14:cfRule>
          <xm:sqref>A21:C21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Transverse reinforcement SP Col</vt:lpstr>
      <vt:lpstr>'Transverse reinforcement SP Col'!Print_Area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cp:lastPrinted>2023-04-08T17:56:21Z</cp:lastPrinted>
  <dcterms:created xsi:type="dcterms:W3CDTF">2023-04-06T21:19:50Z</dcterms:created>
  <dcterms:modified xsi:type="dcterms:W3CDTF">2023-04-08T18:14:59Z</dcterms:modified>
</cp:coreProperties>
</file>