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..................... وافل\گرین وافل\اتوکد سقف و جدول تیرچه\برنامه های اکسل\سقف وافل\برنامه های در حال اصلاح\"/>
    </mc:Choice>
  </mc:AlternateContent>
  <bookViews>
    <workbookView xWindow="0" yWindow="0" windowWidth="20490" windowHeight="766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18" i="1" l="1"/>
  <c r="G20" i="1" l="1"/>
  <c r="G12" i="1" l="1"/>
  <c r="H12" i="1" s="1"/>
  <c r="N12" i="1"/>
  <c r="L12" i="1"/>
  <c r="J12" i="1"/>
  <c r="N22" i="1" l="1"/>
  <c r="N21" i="1"/>
  <c r="N20" i="1"/>
  <c r="N19" i="1"/>
  <c r="N18" i="1"/>
  <c r="N17" i="1"/>
  <c r="N16" i="1"/>
  <c r="N15" i="1"/>
  <c r="N14" i="1"/>
  <c r="N13" i="1"/>
  <c r="N11" i="1"/>
  <c r="N9" i="1"/>
  <c r="M23" i="1" l="1"/>
  <c r="H17" i="1"/>
  <c r="L11" i="1"/>
  <c r="J11" i="1"/>
  <c r="H11" i="1"/>
  <c r="L22" i="1"/>
  <c r="L21" i="1"/>
  <c r="L20" i="1"/>
  <c r="L19" i="1"/>
  <c r="L18" i="1"/>
  <c r="L17" i="1"/>
  <c r="L16" i="1"/>
  <c r="L15" i="1"/>
  <c r="L14" i="1"/>
  <c r="L13" i="1"/>
  <c r="L9" i="1"/>
  <c r="J22" i="1"/>
  <c r="J21" i="1"/>
  <c r="J20" i="1"/>
  <c r="J19" i="1"/>
  <c r="J18" i="1"/>
  <c r="J17" i="1"/>
  <c r="J16" i="1"/>
  <c r="J15" i="1"/>
  <c r="J14" i="1"/>
  <c r="J13" i="1"/>
  <c r="J9" i="1"/>
  <c r="H22" i="1"/>
  <c r="H21" i="1"/>
  <c r="H20" i="1"/>
  <c r="H19" i="1"/>
  <c r="H18" i="1"/>
  <c r="H16" i="1"/>
  <c r="H15" i="1"/>
  <c r="H14" i="1"/>
  <c r="H13" i="1"/>
  <c r="H9" i="1"/>
  <c r="K23" i="1" l="1"/>
  <c r="I23" i="1"/>
  <c r="G23" i="1"/>
</calcChain>
</file>

<file path=xl/sharedStrings.xml><?xml version="1.0" encoding="utf-8"?>
<sst xmlns="http://schemas.openxmlformats.org/spreadsheetml/2006/main" count="65" uniqueCount="51">
  <si>
    <t>ردیف</t>
  </si>
  <si>
    <t xml:space="preserve"> واحد</t>
  </si>
  <si>
    <t>تیرچه بلوک لیکا</t>
  </si>
  <si>
    <t>تیرچه یونولیت</t>
  </si>
  <si>
    <t>kg</t>
  </si>
  <si>
    <t>m</t>
  </si>
  <si>
    <t>عدد</t>
  </si>
  <si>
    <t>m2</t>
  </si>
  <si>
    <t>دستمزد اجرای سقف تیرچه بلوک</t>
  </si>
  <si>
    <t>تیرچه بلوک ترکیبی</t>
  </si>
  <si>
    <t>قیمت ردیف</t>
  </si>
  <si>
    <t>آیتم</t>
  </si>
  <si>
    <t>تیرچه بتنی پیش ساخته</t>
  </si>
  <si>
    <t>میلگرد فوقانی تیرچه =</t>
  </si>
  <si>
    <t>میلگرد مصرفی در هرمتر طول تیرچه =</t>
  </si>
  <si>
    <t>میانگین طول تیرچه ها =</t>
  </si>
  <si>
    <t>مقدار میلگرد تیرچه درجا در جدول از حاصلضرب مقدار میلگرد مصرفی در هرمتر طول تیرچه در 1.4 بدست می آید</t>
  </si>
  <si>
    <t>میلگرد اصلی تیرچه(2 عدد) =</t>
  </si>
  <si>
    <t>میلگرد تقویتی تیرچه(1 عدد) =</t>
  </si>
  <si>
    <t>میلگرد مصرفی تیرچه های درجا در زیربنا</t>
  </si>
  <si>
    <t>بلوک لیکا ( 30)</t>
  </si>
  <si>
    <t>بلوک لیکا (10)</t>
  </si>
  <si>
    <t>بلوک یونولیت ( 200x55x30)</t>
  </si>
  <si>
    <t>بلوک یونولیت ( 200x55x20)</t>
  </si>
  <si>
    <t xml:space="preserve">   گچ و خاک و سفیدکاری سقف              </t>
  </si>
  <si>
    <t>بتن مصرفی در سقف ( به جز تیرها )</t>
  </si>
  <si>
    <t xml:space="preserve"> قیمت واحد  </t>
  </si>
  <si>
    <t>(تومان )</t>
  </si>
  <si>
    <t xml:space="preserve"> میلگرد مصرفی در سازه و سقف</t>
  </si>
  <si>
    <t>دستمزد اجرای سقف وافل یکطرفه</t>
  </si>
  <si>
    <t>( به غیر از تیرچه ها )</t>
  </si>
  <si>
    <t>تعداد کل طبقات</t>
  </si>
  <si>
    <t>تعداد طبقات</t>
  </si>
  <si>
    <t>پارکینگ</t>
  </si>
  <si>
    <t>مساحت کل</t>
  </si>
  <si>
    <t>پروژه</t>
  </si>
  <si>
    <t>مساحت</t>
  </si>
  <si>
    <t>پارکینگها</t>
  </si>
  <si>
    <t>مساحت طبقات</t>
  </si>
  <si>
    <t>وافل یکطرفه</t>
  </si>
  <si>
    <t>هزینه اجرای سقف کاذب</t>
  </si>
  <si>
    <t>هزینه خرید قالب وافل</t>
  </si>
  <si>
    <t>قالب وافل مورد نیاز حدود 75 درصد مساحت یک طبقه میباشد و با توجه به تکرار در طبقات ، مقدار عددی وافل درجدول از تقسیم متراژ قالب وافل به مساحت کل پروژه بدست می آید .</t>
  </si>
  <si>
    <t>جمع (تومان)</t>
  </si>
  <si>
    <t>متراژ قالب وافل مورد نیاز(مترمربع)</t>
  </si>
  <si>
    <r>
      <t xml:space="preserve"> مقادیر</t>
    </r>
    <r>
      <rPr>
        <sz val="18"/>
        <color rgb="FFFF0000"/>
        <rFont val="Calibri"/>
        <family val="2"/>
        <scheme val="minor"/>
      </rPr>
      <t xml:space="preserve"> قرمز </t>
    </r>
    <r>
      <rPr>
        <sz val="18"/>
        <color theme="1"/>
        <rFont val="Calibri"/>
        <family val="2"/>
        <scheme val="minor"/>
      </rPr>
      <t>رنگ محاسباتی بوده ولی سایر اعداد قابل تغییر میباشند</t>
    </r>
  </si>
  <si>
    <t xml:space="preserve"> درسقف تیرچه بلوک حدود 30 درصد سقف کاذب  و دوپوش داریم و مساحت داکتها، چاله آسانسور،پله و محل اتصال تیغه ها به سقف حدود 20 درصد است بنابراین مقدار سقف کاذب درطبقات مسکونی سقف وافل حداکثر 80 درصد مساحت طبقات مسکونی است و با توجه به اینکه پارکیتگها در سقف وافل اکسپوز میماند مقدارسقف کاذب سقف وافل دریک مترمربع زیربنا از ضرب مساحت طبقات در ضریب 0.8 و تقسیم عدد حاصله بر مساحت کل پروژه بدست می آید .</t>
  </si>
  <si>
    <r>
      <t xml:space="preserve">مقایسه تقریبی هزینه های اجرای وافل یکطرفه با تیرچه بلوک در </t>
    </r>
    <r>
      <rPr>
        <sz val="18"/>
        <color rgb="FFFF0000"/>
        <rFont val="Calibri"/>
        <family val="2"/>
        <scheme val="minor"/>
      </rPr>
      <t>یک مترمربع زیربنا</t>
    </r>
    <r>
      <rPr>
        <sz val="18"/>
        <color theme="1"/>
        <rFont val="Calibri"/>
        <family val="2"/>
        <scheme val="minor"/>
      </rPr>
      <t>( از هزینه های مشابه صرفنظر شده است )</t>
    </r>
  </si>
  <si>
    <t>to</t>
  </si>
  <si>
    <t>مقدار در زیربنا</t>
  </si>
  <si>
    <t>(مسکونی و تجاری)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</si>
</sst>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name val="Calibri"/>
      <family val="2"/>
      <scheme val="minor"/>
    </font>
    <font>
      <sz val="13"/>
      <color rgb="FFFF0000"/>
      <name val="Calibri"/>
      <family val="2"/>
      <scheme val="minor"/>
    </font>
    <font>
      <sz val="16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3"/>
      <color theme="1"/>
      <name val="B Roy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5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4" fillId="7" borderId="10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3" fontId="4" fillId="6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 wrapText="1"/>
    </xf>
    <xf numFmtId="2" fontId="6" fillId="7" borderId="5" xfId="0" applyNumberFormat="1" applyFont="1" applyFill="1" applyBorder="1" applyAlignment="1">
      <alignment horizontal="right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center" vertical="center"/>
    </xf>
    <xf numFmtId="3" fontId="4" fillId="6" borderId="16" xfId="0" applyNumberFormat="1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3" fontId="4" fillId="7" borderId="16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3" fontId="11" fillId="5" borderId="5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/>
    </xf>
    <xf numFmtId="3" fontId="11" fillId="7" borderId="7" xfId="0" applyNumberFormat="1" applyFont="1" applyFill="1" applyBorder="1" applyAlignment="1">
      <alignment horizontal="center" vertical="center"/>
    </xf>
    <xf numFmtId="3" fontId="11" fillId="6" borderId="5" xfId="0" applyNumberFormat="1" applyFont="1" applyFill="1" applyBorder="1" applyAlignment="1">
      <alignment horizontal="center" vertical="center"/>
    </xf>
    <xf numFmtId="3" fontId="11" fillId="6" borderId="7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7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3" fontId="4" fillId="7" borderId="39" xfId="0" applyNumberFormat="1" applyFont="1" applyFill="1" applyBorder="1" applyAlignment="1">
      <alignment horizontal="center" vertical="center"/>
    </xf>
    <xf numFmtId="3" fontId="4" fillId="5" borderId="39" xfId="0" applyNumberFormat="1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textRotation="90" wrapText="1"/>
    </xf>
    <xf numFmtId="0" fontId="12" fillId="6" borderId="12" xfId="0" applyFont="1" applyFill="1" applyBorder="1" applyAlignment="1">
      <alignment horizontal="center" vertical="center" textRotation="90" wrapText="1"/>
    </xf>
    <xf numFmtId="0" fontId="12" fillId="7" borderId="31" xfId="0" applyFont="1" applyFill="1" applyBorder="1" applyAlignment="1">
      <alignment horizontal="center" vertical="center" textRotation="90"/>
    </xf>
    <xf numFmtId="0" fontId="12" fillId="7" borderId="33" xfId="0" applyFont="1" applyFill="1" applyBorder="1" applyAlignment="1">
      <alignment horizontal="center" vertical="center" textRotation="90"/>
    </xf>
    <xf numFmtId="0" fontId="12" fillId="5" borderId="31" xfId="0" applyFont="1" applyFill="1" applyBorder="1" applyAlignment="1">
      <alignment horizontal="center" vertical="center" textRotation="90"/>
    </xf>
    <xf numFmtId="0" fontId="12" fillId="5" borderId="33" xfId="0" applyFont="1" applyFill="1" applyBorder="1" applyAlignment="1">
      <alignment horizontal="center" vertical="center" textRotation="90"/>
    </xf>
    <xf numFmtId="0" fontId="12" fillId="3" borderId="31" xfId="0" applyFont="1" applyFill="1" applyBorder="1" applyAlignment="1">
      <alignment horizontal="center" vertical="center" textRotation="90"/>
    </xf>
    <xf numFmtId="0" fontId="12" fillId="3" borderId="33" xfId="0" applyFont="1" applyFill="1" applyBorder="1" applyAlignment="1">
      <alignment horizontal="center" vertical="center" textRotation="90"/>
    </xf>
    <xf numFmtId="0" fontId="1" fillId="3" borderId="42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 wrapText="1"/>
    </xf>
    <xf numFmtId="0" fontId="1" fillId="3" borderId="34" xfId="0" applyFont="1" applyFill="1" applyBorder="1" applyAlignment="1">
      <alignment horizontal="center" vertical="top"/>
    </xf>
    <xf numFmtId="0" fontId="1" fillId="7" borderId="34" xfId="0" applyFont="1" applyFill="1" applyBorder="1" applyAlignment="1">
      <alignment horizontal="center" vertical="top"/>
    </xf>
    <xf numFmtId="0" fontId="1" fillId="3" borderId="4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7" borderId="34" xfId="0" applyFont="1" applyFill="1" applyBorder="1" applyAlignment="1">
      <alignment horizontal="center" vertical="top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13" workbookViewId="0">
      <selection activeCell="F12" sqref="F12"/>
    </sheetView>
  </sheetViews>
  <sheetFormatPr defaultRowHeight="15" x14ac:dyDescent="0.25"/>
  <cols>
    <col min="1" max="1" width="7.7109375" customWidth="1"/>
    <col min="2" max="2" width="7" customWidth="1"/>
    <col min="3" max="3" width="27.140625" customWidth="1"/>
    <col min="4" max="4" width="9.140625" customWidth="1"/>
    <col min="5" max="5" width="8.85546875" customWidth="1"/>
    <col min="6" max="6" width="12.85546875" customWidth="1"/>
    <col min="7" max="7" width="7.42578125" customWidth="1"/>
    <col min="8" max="8" width="14.7109375" customWidth="1"/>
    <col min="9" max="9" width="7.7109375" customWidth="1"/>
    <col min="10" max="10" width="16" customWidth="1"/>
    <col min="11" max="11" width="7.28515625" customWidth="1"/>
    <col min="12" max="12" width="15.5703125" customWidth="1"/>
    <col min="13" max="13" width="7.140625" customWidth="1"/>
    <col min="14" max="14" width="14.7109375" customWidth="1"/>
    <col min="15" max="15" width="6.42578125" customWidth="1"/>
    <col min="16" max="16" width="13.5703125" customWidth="1"/>
  </cols>
  <sheetData>
    <row r="1" spans="1:14" ht="38.25" customHeight="1" thickBot="1" x14ac:dyDescent="0.3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38.25" customHeight="1" thickBot="1" x14ac:dyDescent="0.3">
      <c r="A2" s="91" t="s">
        <v>45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</row>
    <row r="3" spans="1:14" ht="22.5" customHeight="1" x14ac:dyDescent="0.3">
      <c r="A3" s="63">
        <v>300</v>
      </c>
      <c r="B3" s="68" t="s">
        <v>44</v>
      </c>
      <c r="C3" s="69"/>
      <c r="D3" s="67">
        <v>1800</v>
      </c>
      <c r="E3" s="133" t="s">
        <v>38</v>
      </c>
      <c r="F3" s="134"/>
      <c r="G3" s="65">
        <v>600</v>
      </c>
      <c r="H3" s="135" t="s">
        <v>36</v>
      </c>
      <c r="I3" s="61">
        <v>2400</v>
      </c>
      <c r="J3" s="136" t="s">
        <v>34</v>
      </c>
      <c r="K3" s="63">
        <v>2</v>
      </c>
      <c r="L3" s="137" t="s">
        <v>32</v>
      </c>
      <c r="M3" s="61">
        <v>8</v>
      </c>
      <c r="N3" s="59" t="s">
        <v>31</v>
      </c>
    </row>
    <row r="4" spans="1:14" ht="27" customHeight="1" thickBot="1" x14ac:dyDescent="0.3">
      <c r="A4" s="63"/>
      <c r="B4" s="68"/>
      <c r="C4" s="69"/>
      <c r="D4" s="67"/>
      <c r="E4" s="140" t="s">
        <v>50</v>
      </c>
      <c r="F4" s="141"/>
      <c r="G4" s="66"/>
      <c r="H4" s="139" t="s">
        <v>37</v>
      </c>
      <c r="I4" s="62"/>
      <c r="J4" s="138" t="s">
        <v>35</v>
      </c>
      <c r="K4" s="64"/>
      <c r="L4" s="142" t="s">
        <v>33</v>
      </c>
      <c r="M4" s="62"/>
      <c r="N4" s="60"/>
    </row>
    <row r="5" spans="1:14" ht="50.25" customHeight="1" thickBot="1" x14ac:dyDescent="0.3">
      <c r="A5" s="56" t="s">
        <v>16</v>
      </c>
      <c r="B5" s="57"/>
      <c r="C5" s="58"/>
      <c r="D5" s="40">
        <f>(0.00616*(M5*(2*K5^2+G5^2+0.7*I5^2)/M5))+0.8</f>
        <v>4.675872</v>
      </c>
      <c r="E5" s="41" t="s">
        <v>14</v>
      </c>
      <c r="F5" s="42"/>
      <c r="G5" s="33">
        <v>10</v>
      </c>
      <c r="H5" s="34" t="s">
        <v>13</v>
      </c>
      <c r="I5" s="38">
        <v>14</v>
      </c>
      <c r="J5" s="39" t="s">
        <v>18</v>
      </c>
      <c r="K5" s="35">
        <v>14</v>
      </c>
      <c r="L5" s="34" t="s">
        <v>17</v>
      </c>
      <c r="M5" s="36">
        <v>7</v>
      </c>
      <c r="N5" s="37" t="s">
        <v>15</v>
      </c>
    </row>
    <row r="6" spans="1:14" ht="78" customHeight="1" thickBot="1" x14ac:dyDescent="0.3">
      <c r="A6" s="56" t="s">
        <v>46</v>
      </c>
      <c r="B6" s="57"/>
      <c r="C6" s="57"/>
      <c r="D6" s="57"/>
      <c r="E6" s="57"/>
      <c r="F6" s="57"/>
      <c r="G6" s="144"/>
      <c r="H6" s="144"/>
      <c r="I6" s="144"/>
      <c r="J6" s="143" t="s">
        <v>42</v>
      </c>
      <c r="K6" s="144"/>
      <c r="L6" s="144"/>
      <c r="M6" s="144"/>
      <c r="N6" s="145"/>
    </row>
    <row r="7" spans="1:14" ht="38.25" customHeight="1" x14ac:dyDescent="0.3">
      <c r="A7" s="54" t="s">
        <v>0</v>
      </c>
      <c r="B7" s="45" t="s">
        <v>11</v>
      </c>
      <c r="C7" s="46"/>
      <c r="D7" s="47"/>
      <c r="E7" s="70" t="s">
        <v>1</v>
      </c>
      <c r="F7" s="4" t="s">
        <v>26</v>
      </c>
      <c r="G7" s="125" t="s">
        <v>49</v>
      </c>
      <c r="H7" s="120" t="s">
        <v>39</v>
      </c>
      <c r="I7" s="127" t="s">
        <v>49</v>
      </c>
      <c r="J7" s="114" t="s">
        <v>2</v>
      </c>
      <c r="K7" s="129" t="s">
        <v>49</v>
      </c>
      <c r="L7" s="115" t="s">
        <v>3</v>
      </c>
      <c r="M7" s="131" t="s">
        <v>49</v>
      </c>
      <c r="N7" s="124" t="s">
        <v>9</v>
      </c>
    </row>
    <row r="8" spans="1:14" ht="33.75" customHeight="1" thickBot="1" x14ac:dyDescent="0.3">
      <c r="A8" s="72"/>
      <c r="B8" s="48"/>
      <c r="C8" s="49"/>
      <c r="D8" s="50"/>
      <c r="E8" s="71"/>
      <c r="F8" s="5" t="s">
        <v>27</v>
      </c>
      <c r="G8" s="126"/>
      <c r="H8" s="3" t="s">
        <v>10</v>
      </c>
      <c r="I8" s="128"/>
      <c r="J8" s="116" t="s">
        <v>10</v>
      </c>
      <c r="K8" s="130"/>
      <c r="L8" s="117" t="s">
        <v>10</v>
      </c>
      <c r="M8" s="132"/>
      <c r="N8" s="119" t="s">
        <v>10</v>
      </c>
    </row>
    <row r="9" spans="1:14" ht="23.25" customHeight="1" x14ac:dyDescent="0.25">
      <c r="A9" s="54">
        <v>1</v>
      </c>
      <c r="B9" s="51" t="s">
        <v>28</v>
      </c>
      <c r="C9" s="52"/>
      <c r="D9" s="53"/>
      <c r="E9" s="96" t="s">
        <v>4</v>
      </c>
      <c r="F9" s="98">
        <v>15000</v>
      </c>
      <c r="G9" s="100">
        <v>40</v>
      </c>
      <c r="H9" s="102">
        <f>F9*G9</f>
        <v>600000</v>
      </c>
      <c r="I9" s="63">
        <v>44</v>
      </c>
      <c r="J9" s="121">
        <f>I9*F9</f>
        <v>660000</v>
      </c>
      <c r="K9" s="118">
        <v>40</v>
      </c>
      <c r="L9" s="122">
        <f>K9*F9</f>
        <v>600000</v>
      </c>
      <c r="M9" s="61">
        <v>42</v>
      </c>
      <c r="N9" s="123">
        <f>M9*F9</f>
        <v>630000</v>
      </c>
    </row>
    <row r="10" spans="1:14" ht="16.5" customHeight="1" x14ac:dyDescent="0.25">
      <c r="A10" s="55"/>
      <c r="B10" s="76" t="s">
        <v>30</v>
      </c>
      <c r="C10" s="77"/>
      <c r="D10" s="78"/>
      <c r="E10" s="97"/>
      <c r="F10" s="99"/>
      <c r="G10" s="101"/>
      <c r="H10" s="103"/>
      <c r="I10" s="104"/>
      <c r="J10" s="105"/>
      <c r="K10" s="43"/>
      <c r="L10" s="44"/>
      <c r="M10" s="94"/>
      <c r="N10" s="95"/>
    </row>
    <row r="11" spans="1:14" ht="27" customHeight="1" x14ac:dyDescent="0.25">
      <c r="A11" s="6">
        <v>2</v>
      </c>
      <c r="B11" s="79" t="s">
        <v>25</v>
      </c>
      <c r="C11" s="80"/>
      <c r="D11" s="81"/>
      <c r="E11" s="19" t="s">
        <v>48</v>
      </c>
      <c r="F11" s="8">
        <v>330000</v>
      </c>
      <c r="G11" s="9">
        <v>0.25</v>
      </c>
      <c r="H11" s="29">
        <f>G11*F11</f>
        <v>82500</v>
      </c>
      <c r="I11" s="10">
        <v>0.24</v>
      </c>
      <c r="J11" s="27">
        <f t="shared" ref="J11:J22" si="0">I11*F11</f>
        <v>79200</v>
      </c>
      <c r="K11" s="11">
        <v>0.24</v>
      </c>
      <c r="L11" s="25">
        <f t="shared" ref="L11:L22" si="1">K11*F11</f>
        <v>79200</v>
      </c>
      <c r="M11" s="12">
        <v>0.24</v>
      </c>
      <c r="N11" s="23">
        <f t="shared" ref="N11:N22" si="2">M11*F11</f>
        <v>79200</v>
      </c>
    </row>
    <row r="12" spans="1:14" ht="27" customHeight="1" x14ac:dyDescent="0.25">
      <c r="A12" s="6">
        <v>3</v>
      </c>
      <c r="B12" s="88" t="s">
        <v>19</v>
      </c>
      <c r="C12" s="89"/>
      <c r="D12" s="90"/>
      <c r="E12" s="19" t="s">
        <v>4</v>
      </c>
      <c r="F12" s="8">
        <v>15000</v>
      </c>
      <c r="G12" s="21">
        <f>1.4*D5</f>
        <v>6.5462207999999995</v>
      </c>
      <c r="H12" s="29">
        <f>G12*F12</f>
        <v>98193.311999999991</v>
      </c>
      <c r="I12" s="10">
        <v>0</v>
      </c>
      <c r="J12" s="27">
        <f t="shared" si="0"/>
        <v>0</v>
      </c>
      <c r="K12" s="11">
        <v>0</v>
      </c>
      <c r="L12" s="25">
        <f t="shared" si="1"/>
        <v>0</v>
      </c>
      <c r="M12" s="12">
        <v>0</v>
      </c>
      <c r="N12" s="23">
        <f t="shared" si="2"/>
        <v>0</v>
      </c>
    </row>
    <row r="13" spans="1:14" ht="27" customHeight="1" x14ac:dyDescent="0.25">
      <c r="A13" s="6">
        <v>4</v>
      </c>
      <c r="B13" s="85" t="s">
        <v>12</v>
      </c>
      <c r="C13" s="86"/>
      <c r="D13" s="87"/>
      <c r="E13" s="19" t="s">
        <v>5</v>
      </c>
      <c r="F13" s="8">
        <v>150000</v>
      </c>
      <c r="G13" s="9">
        <v>0</v>
      </c>
      <c r="H13" s="29">
        <f t="shared" ref="H13:H22" si="3">F13*G13</f>
        <v>0</v>
      </c>
      <c r="I13" s="10">
        <v>1.4</v>
      </c>
      <c r="J13" s="27">
        <f t="shared" si="0"/>
        <v>210000</v>
      </c>
      <c r="K13" s="11">
        <v>1.4</v>
      </c>
      <c r="L13" s="25">
        <f t="shared" si="1"/>
        <v>210000</v>
      </c>
      <c r="M13" s="12">
        <v>1.4</v>
      </c>
      <c r="N13" s="23">
        <f t="shared" si="2"/>
        <v>210000</v>
      </c>
    </row>
    <row r="14" spans="1:14" ht="27" customHeight="1" x14ac:dyDescent="0.25">
      <c r="A14" s="6">
        <v>5</v>
      </c>
      <c r="B14" s="85" t="s">
        <v>20</v>
      </c>
      <c r="C14" s="86"/>
      <c r="D14" s="87"/>
      <c r="E14" s="19" t="s">
        <v>6</v>
      </c>
      <c r="F14" s="8">
        <v>5000</v>
      </c>
      <c r="G14" s="9">
        <v>0</v>
      </c>
      <c r="H14" s="29">
        <f t="shared" si="3"/>
        <v>0</v>
      </c>
      <c r="I14" s="10">
        <v>7</v>
      </c>
      <c r="J14" s="27">
        <f t="shared" si="0"/>
        <v>35000</v>
      </c>
      <c r="K14" s="11">
        <v>0</v>
      </c>
      <c r="L14" s="25">
        <f t="shared" si="1"/>
        <v>0</v>
      </c>
      <c r="M14" s="12">
        <v>0</v>
      </c>
      <c r="N14" s="23">
        <f t="shared" si="2"/>
        <v>0</v>
      </c>
    </row>
    <row r="15" spans="1:14" ht="27" customHeight="1" x14ac:dyDescent="0.25">
      <c r="A15" s="6">
        <v>6</v>
      </c>
      <c r="B15" s="85" t="s">
        <v>21</v>
      </c>
      <c r="C15" s="86"/>
      <c r="D15" s="87"/>
      <c r="E15" s="19" t="s">
        <v>6</v>
      </c>
      <c r="F15" s="8">
        <v>3500</v>
      </c>
      <c r="G15" s="9">
        <v>0</v>
      </c>
      <c r="H15" s="29">
        <f t="shared" si="3"/>
        <v>0</v>
      </c>
      <c r="I15" s="10">
        <v>0</v>
      </c>
      <c r="J15" s="27">
        <f t="shared" si="0"/>
        <v>0</v>
      </c>
      <c r="K15" s="11">
        <v>0</v>
      </c>
      <c r="L15" s="25">
        <f t="shared" si="1"/>
        <v>0</v>
      </c>
      <c r="M15" s="12">
        <v>7</v>
      </c>
      <c r="N15" s="23">
        <f t="shared" si="2"/>
        <v>24500</v>
      </c>
    </row>
    <row r="16" spans="1:14" ht="27" customHeight="1" x14ac:dyDescent="0.25">
      <c r="A16" s="6">
        <v>7</v>
      </c>
      <c r="B16" s="85" t="s">
        <v>22</v>
      </c>
      <c r="C16" s="86"/>
      <c r="D16" s="87"/>
      <c r="E16" s="19" t="s">
        <v>6</v>
      </c>
      <c r="F16" s="8">
        <v>160000</v>
      </c>
      <c r="G16" s="9">
        <v>0</v>
      </c>
      <c r="H16" s="29">
        <f t="shared" si="3"/>
        <v>0</v>
      </c>
      <c r="I16" s="10">
        <v>0</v>
      </c>
      <c r="J16" s="27">
        <f t="shared" si="0"/>
        <v>0</v>
      </c>
      <c r="K16" s="11">
        <v>0.7</v>
      </c>
      <c r="L16" s="25">
        <f t="shared" si="1"/>
        <v>112000</v>
      </c>
      <c r="M16" s="12">
        <v>0</v>
      </c>
      <c r="N16" s="23">
        <f t="shared" si="2"/>
        <v>0</v>
      </c>
    </row>
    <row r="17" spans="1:14" ht="27" customHeight="1" x14ac:dyDescent="0.25">
      <c r="A17" s="6">
        <v>8</v>
      </c>
      <c r="B17" s="85" t="s">
        <v>23</v>
      </c>
      <c r="C17" s="86"/>
      <c r="D17" s="87"/>
      <c r="E17" s="19" t="s">
        <v>6</v>
      </c>
      <c r="F17" s="8">
        <v>95000</v>
      </c>
      <c r="G17" s="13">
        <v>0</v>
      </c>
      <c r="H17" s="29">
        <f t="shared" si="3"/>
        <v>0</v>
      </c>
      <c r="I17" s="10">
        <v>0</v>
      </c>
      <c r="J17" s="27">
        <f t="shared" si="0"/>
        <v>0</v>
      </c>
      <c r="K17" s="11">
        <v>0</v>
      </c>
      <c r="L17" s="25">
        <f t="shared" si="1"/>
        <v>0</v>
      </c>
      <c r="M17" s="12">
        <v>0.7</v>
      </c>
      <c r="N17" s="23">
        <f t="shared" si="2"/>
        <v>66500</v>
      </c>
    </row>
    <row r="18" spans="1:14" ht="27" customHeight="1" x14ac:dyDescent="0.25">
      <c r="A18" s="6">
        <v>9</v>
      </c>
      <c r="B18" s="85" t="s">
        <v>41</v>
      </c>
      <c r="C18" s="86"/>
      <c r="D18" s="87"/>
      <c r="E18" s="19" t="s">
        <v>7</v>
      </c>
      <c r="F18" s="8">
        <v>450000</v>
      </c>
      <c r="G18" s="21">
        <f>A3/I3</f>
        <v>0.125</v>
      </c>
      <c r="H18" s="29">
        <f t="shared" si="3"/>
        <v>56250</v>
      </c>
      <c r="I18" s="10">
        <v>0</v>
      </c>
      <c r="J18" s="27">
        <f t="shared" si="0"/>
        <v>0</v>
      </c>
      <c r="K18" s="11">
        <v>0</v>
      </c>
      <c r="L18" s="25">
        <f t="shared" si="1"/>
        <v>0</v>
      </c>
      <c r="M18" s="12">
        <v>0</v>
      </c>
      <c r="N18" s="23">
        <f t="shared" si="2"/>
        <v>0</v>
      </c>
    </row>
    <row r="19" spans="1:14" ht="27" customHeight="1" x14ac:dyDescent="0.25">
      <c r="A19" s="6">
        <v>10</v>
      </c>
      <c r="B19" s="88" t="s">
        <v>24</v>
      </c>
      <c r="C19" s="89"/>
      <c r="D19" s="90"/>
      <c r="E19" s="19" t="s">
        <v>7</v>
      </c>
      <c r="F19" s="8">
        <v>75000</v>
      </c>
      <c r="G19" s="9">
        <v>0</v>
      </c>
      <c r="H19" s="29">
        <f t="shared" si="3"/>
        <v>0</v>
      </c>
      <c r="I19" s="10">
        <v>0.8</v>
      </c>
      <c r="J19" s="27">
        <f t="shared" si="0"/>
        <v>60000</v>
      </c>
      <c r="K19" s="11">
        <v>0.8</v>
      </c>
      <c r="L19" s="25">
        <f t="shared" si="1"/>
        <v>60000</v>
      </c>
      <c r="M19" s="12">
        <v>0.8</v>
      </c>
      <c r="N19" s="23">
        <f t="shared" si="2"/>
        <v>60000</v>
      </c>
    </row>
    <row r="20" spans="1:14" ht="27" customHeight="1" x14ac:dyDescent="0.25">
      <c r="A20" s="6">
        <v>11</v>
      </c>
      <c r="B20" s="85" t="s">
        <v>40</v>
      </c>
      <c r="C20" s="86"/>
      <c r="D20" s="87"/>
      <c r="E20" s="19" t="s">
        <v>7</v>
      </c>
      <c r="F20" s="8">
        <v>180000</v>
      </c>
      <c r="G20" s="22">
        <f>(D3*0.8)/I3</f>
        <v>0.6</v>
      </c>
      <c r="H20" s="29">
        <f t="shared" si="3"/>
        <v>108000</v>
      </c>
      <c r="I20" s="14">
        <v>0.3</v>
      </c>
      <c r="J20" s="27">
        <f t="shared" si="0"/>
        <v>54000</v>
      </c>
      <c r="K20" s="15">
        <v>0.3</v>
      </c>
      <c r="L20" s="25">
        <f t="shared" si="1"/>
        <v>54000</v>
      </c>
      <c r="M20" s="32">
        <v>0.3</v>
      </c>
      <c r="N20" s="23">
        <f t="shared" si="2"/>
        <v>54000</v>
      </c>
    </row>
    <row r="21" spans="1:14" ht="27" customHeight="1" x14ac:dyDescent="0.25">
      <c r="A21" s="6">
        <v>12</v>
      </c>
      <c r="B21" s="85" t="s">
        <v>29</v>
      </c>
      <c r="C21" s="86"/>
      <c r="D21" s="87"/>
      <c r="E21" s="19" t="s">
        <v>7</v>
      </c>
      <c r="F21" s="8">
        <v>350000</v>
      </c>
      <c r="G21" s="9">
        <v>1</v>
      </c>
      <c r="H21" s="29">
        <f t="shared" si="3"/>
        <v>350000</v>
      </c>
      <c r="I21" s="10">
        <v>0</v>
      </c>
      <c r="J21" s="27">
        <f t="shared" si="0"/>
        <v>0</v>
      </c>
      <c r="K21" s="11">
        <v>0</v>
      </c>
      <c r="L21" s="25">
        <f t="shared" si="1"/>
        <v>0</v>
      </c>
      <c r="M21" s="12">
        <v>0</v>
      </c>
      <c r="N21" s="23">
        <f t="shared" si="2"/>
        <v>0</v>
      </c>
    </row>
    <row r="22" spans="1:14" ht="27" customHeight="1" thickBot="1" x14ac:dyDescent="0.3">
      <c r="A22" s="7">
        <v>13</v>
      </c>
      <c r="B22" s="82" t="s">
        <v>8</v>
      </c>
      <c r="C22" s="83"/>
      <c r="D22" s="84"/>
      <c r="E22" s="20" t="s">
        <v>7</v>
      </c>
      <c r="F22" s="16">
        <v>300000</v>
      </c>
      <c r="G22" s="17">
        <v>0</v>
      </c>
      <c r="H22" s="30">
        <f t="shared" si="3"/>
        <v>0</v>
      </c>
      <c r="I22" s="18">
        <v>1</v>
      </c>
      <c r="J22" s="28">
        <f t="shared" si="0"/>
        <v>300000</v>
      </c>
      <c r="K22" s="1">
        <v>1</v>
      </c>
      <c r="L22" s="26">
        <f t="shared" si="1"/>
        <v>300000</v>
      </c>
      <c r="M22" s="2">
        <v>1</v>
      </c>
      <c r="N22" s="24">
        <f t="shared" si="2"/>
        <v>300000</v>
      </c>
    </row>
    <row r="23" spans="1:14" ht="36.75" customHeight="1" thickBot="1" x14ac:dyDescent="0.3">
      <c r="A23" s="73" t="s">
        <v>43</v>
      </c>
      <c r="B23" s="74"/>
      <c r="C23" s="74"/>
      <c r="D23" s="74"/>
      <c r="E23" s="74"/>
      <c r="F23" s="75"/>
      <c r="G23" s="112">
        <f>SUM(H9:H22)</f>
        <v>1294943.3119999999</v>
      </c>
      <c r="H23" s="113"/>
      <c r="I23" s="110">
        <f>SUM(J9:J22)</f>
        <v>1398200</v>
      </c>
      <c r="J23" s="111"/>
      <c r="K23" s="108">
        <f>SUM(L9:L22)</f>
        <v>1415200</v>
      </c>
      <c r="L23" s="109"/>
      <c r="M23" s="106">
        <f>SUM(N9:N22)</f>
        <v>1424200</v>
      </c>
      <c r="N23" s="107"/>
    </row>
    <row r="26" spans="1:14" x14ac:dyDescent="0.25">
      <c r="G26" s="31"/>
      <c r="H26" s="31"/>
      <c r="I26" s="31"/>
      <c r="J26" s="31"/>
      <c r="K26" s="31"/>
      <c r="L26" s="31"/>
      <c r="M26" s="31"/>
      <c r="N26" s="31"/>
    </row>
    <row r="27" spans="1:14" x14ac:dyDescent="0.25">
      <c r="G27" s="31"/>
      <c r="H27" s="31"/>
      <c r="I27" s="31"/>
      <c r="J27" s="31"/>
      <c r="K27" s="31"/>
      <c r="L27" s="31"/>
      <c r="M27" s="31"/>
      <c r="N27" s="31"/>
    </row>
    <row r="28" spans="1:14" x14ac:dyDescent="0.25">
      <c r="G28" s="31"/>
      <c r="H28" s="31"/>
      <c r="I28" s="31"/>
      <c r="J28" s="31"/>
      <c r="K28" s="31"/>
      <c r="L28" s="31"/>
      <c r="M28" s="31"/>
      <c r="N28" s="31"/>
    </row>
    <row r="29" spans="1:14" x14ac:dyDescent="0.25">
      <c r="G29" s="31"/>
      <c r="H29" s="31"/>
      <c r="I29" s="31"/>
      <c r="J29" s="31"/>
      <c r="K29" s="31"/>
      <c r="L29" s="31"/>
      <c r="M29" s="31"/>
      <c r="N29" s="31"/>
    </row>
  </sheetData>
  <mergeCells count="53">
    <mergeCell ref="M23:N23"/>
    <mergeCell ref="K23:L23"/>
    <mergeCell ref="I23:J23"/>
    <mergeCell ref="G23:H23"/>
    <mergeCell ref="G7:G8"/>
    <mergeCell ref="I7:I8"/>
    <mergeCell ref="K7:K8"/>
    <mergeCell ref="M7:M8"/>
    <mergeCell ref="M9:M10"/>
    <mergeCell ref="N9:N10"/>
    <mergeCell ref="E9:E10"/>
    <mergeCell ref="F9:F10"/>
    <mergeCell ref="G9:G10"/>
    <mergeCell ref="H9:H10"/>
    <mergeCell ref="I9:I10"/>
    <mergeCell ref="J9:J10"/>
    <mergeCell ref="A23:F23"/>
    <mergeCell ref="B10:D10"/>
    <mergeCell ref="B11:D11"/>
    <mergeCell ref="B22:D22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1:N1"/>
    <mergeCell ref="A5:C5"/>
    <mergeCell ref="N3:N4"/>
    <mergeCell ref="M3:M4"/>
    <mergeCell ref="K3:K4"/>
    <mergeCell ref="I3:I4"/>
    <mergeCell ref="G3:G4"/>
    <mergeCell ref="D3:D4"/>
    <mergeCell ref="B3:C4"/>
    <mergeCell ref="A3:A4"/>
    <mergeCell ref="A2:N2"/>
    <mergeCell ref="E3:F3"/>
    <mergeCell ref="E4:F4"/>
    <mergeCell ref="E5:F5"/>
    <mergeCell ref="K9:K10"/>
    <mergeCell ref="L9:L10"/>
    <mergeCell ref="J6:N6"/>
    <mergeCell ref="A6:I6"/>
    <mergeCell ref="B7:D8"/>
    <mergeCell ref="B9:D9"/>
    <mergeCell ref="A9:A10"/>
    <mergeCell ref="E7:E8"/>
    <mergeCell ref="A7:A8"/>
  </mergeCells>
  <pageMargins left="0.7" right="0.7" top="0.75" bottom="0.75" header="0.3" footer="0.3"/>
  <pageSetup orientation="portrait" r:id="rId1"/>
  <ignoredErrors>
    <ignoredError sqref="H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5" x14ac:dyDescent="0.25"/>
  <cols>
    <col min="10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novinpendar</dc:creator>
  <cp:lastModifiedBy>novinpendar</cp:lastModifiedBy>
  <dcterms:created xsi:type="dcterms:W3CDTF">2021-11-10T07:03:58Z</dcterms:created>
  <dcterms:modified xsi:type="dcterms:W3CDTF">2021-12-09T04:42:34Z</dcterms:modified>
</cp:coreProperties>
</file>