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. Moez\Desktop\تغییرات مبحث نهم\"/>
    </mc:Choice>
  </mc:AlternateContent>
  <bookViews>
    <workbookView xWindow="0" yWindow="0" windowWidth="25200" windowHeight="112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8" i="1"/>
  <c r="C13" i="1"/>
  <c r="C19" i="1"/>
  <c r="C6" i="1"/>
  <c r="C12" i="1" s="1"/>
  <c r="C27" i="1" l="1"/>
  <c r="E27" i="1"/>
  <c r="C8" i="1"/>
  <c r="C15" i="1"/>
  <c r="E23" i="1" s="1"/>
  <c r="E24" i="1" l="1"/>
  <c r="E25" i="1"/>
  <c r="E28" i="1"/>
  <c r="E29" i="1"/>
  <c r="C23" i="1"/>
  <c r="C28" i="1"/>
  <c r="C29" i="1"/>
  <c r="C24" i="1" l="1"/>
  <c r="C25" i="1"/>
</calcChain>
</file>

<file path=xl/sharedStrings.xml><?xml version="1.0" encoding="utf-8"?>
<sst xmlns="http://schemas.openxmlformats.org/spreadsheetml/2006/main" count="37" uniqueCount="26">
  <si>
    <t>Pu=</t>
  </si>
  <si>
    <t>Ag=</t>
  </si>
  <si>
    <t>fc=</t>
  </si>
  <si>
    <t>0.3Agfc=</t>
  </si>
  <si>
    <t>Ach=</t>
  </si>
  <si>
    <t>fy=</t>
  </si>
  <si>
    <t>Pu&lt;0.3Agfy</t>
  </si>
  <si>
    <t>Pu&gt;0.3Agfy</t>
  </si>
  <si>
    <t>kf=</t>
  </si>
  <si>
    <t>kn=</t>
  </si>
  <si>
    <t>n1=</t>
  </si>
  <si>
    <t>s=</t>
  </si>
  <si>
    <t>Ash1=</t>
  </si>
  <si>
    <t>Ash2=</t>
  </si>
  <si>
    <t>use T10 n=</t>
  </si>
  <si>
    <t>use T12 n=</t>
  </si>
  <si>
    <t>cm</t>
  </si>
  <si>
    <t>kgf</t>
  </si>
  <si>
    <t>cm2</t>
  </si>
  <si>
    <t>kg/cm2</t>
  </si>
  <si>
    <t>kg</t>
  </si>
  <si>
    <t>(a)</t>
  </si>
  <si>
    <t>(b)</t>
  </si>
  <si>
    <t>b1=</t>
  </si>
  <si>
    <t>b2=</t>
  </si>
  <si>
    <t>(c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</si>
</sst>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1" fillId="4" borderId="0" xfId="0" applyFont="1" applyFill="1"/>
    <xf numFmtId="0" fontId="1" fillId="3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3</xdr:row>
      <xdr:rowOff>66675</xdr:rowOff>
    </xdr:from>
    <xdr:to>
      <xdr:col>10</xdr:col>
      <xdr:colOff>285750</xdr:colOff>
      <xdr:row>16</xdr:row>
      <xdr:rowOff>112117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28925" y="638175"/>
          <a:ext cx="4057650" cy="2521942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285750</xdr:colOff>
      <xdr:row>2</xdr:row>
      <xdr:rowOff>0</xdr:rowOff>
    </xdr:from>
    <xdr:to>
      <xdr:col>18</xdr:col>
      <xdr:colOff>304188</xdr:colOff>
      <xdr:row>26</xdr:row>
      <xdr:rowOff>56571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6575" y="381000"/>
          <a:ext cx="4895238" cy="46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55789</xdr:colOff>
          <xdr:row>3</xdr:row>
          <xdr:rowOff>125186</xdr:rowOff>
        </xdr:from>
        <xdr:to>
          <xdr:col>23</xdr:col>
          <xdr:colOff>225878</xdr:colOff>
          <xdr:row>27</xdr:row>
          <xdr:rowOff>29936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9"/>
  <sheetViews>
    <sheetView tabSelected="1" zoomScale="70" zoomScaleNormal="70" workbookViewId="0">
      <selection activeCell="H21" sqref="H21"/>
    </sheetView>
  </sheetViews>
  <sheetFormatPr defaultRowHeight="15" x14ac:dyDescent="0.25"/>
  <cols>
    <col min="1" max="1" width="16.7109375" customWidth="1"/>
  </cols>
  <sheetData>
    <row r="2" spans="2:4" x14ac:dyDescent="0.25">
      <c r="B2" s="1" t="s">
        <v>10</v>
      </c>
      <c r="C2" s="1">
        <v>24</v>
      </c>
    </row>
    <row r="3" spans="2:4" x14ac:dyDescent="0.25">
      <c r="B3" s="1" t="s">
        <v>23</v>
      </c>
      <c r="C3" s="1">
        <v>90</v>
      </c>
      <c r="D3" t="s">
        <v>16</v>
      </c>
    </row>
    <row r="4" spans="2:4" x14ac:dyDescent="0.25">
      <c r="B4" s="1" t="s">
        <v>24</v>
      </c>
      <c r="C4" s="1">
        <v>70</v>
      </c>
      <c r="D4" t="s">
        <v>16</v>
      </c>
    </row>
    <row r="5" spans="2:4" x14ac:dyDescent="0.25">
      <c r="B5" s="1" t="s">
        <v>0</v>
      </c>
      <c r="C5" s="1">
        <v>757000</v>
      </c>
      <c r="D5" t="s">
        <v>17</v>
      </c>
    </row>
    <row r="6" spans="2:4" x14ac:dyDescent="0.25">
      <c r="B6" s="2" t="s">
        <v>1</v>
      </c>
      <c r="C6" s="2">
        <f>C3*C4</f>
        <v>6300</v>
      </c>
      <c r="D6" t="s">
        <v>18</v>
      </c>
    </row>
    <row r="7" spans="2:4" x14ac:dyDescent="0.25">
      <c r="B7" s="1" t="s">
        <v>2</v>
      </c>
      <c r="C7" s="1">
        <v>280</v>
      </c>
      <c r="D7" t="s">
        <v>19</v>
      </c>
    </row>
    <row r="8" spans="2:4" x14ac:dyDescent="0.25">
      <c r="B8" s="5" t="s">
        <v>3</v>
      </c>
      <c r="C8" s="5">
        <f>0.3*C6*C7</f>
        <v>529200</v>
      </c>
      <c r="D8" t="s">
        <v>20</v>
      </c>
    </row>
    <row r="9" spans="2:4" x14ac:dyDescent="0.25">
      <c r="B9" t="s">
        <v>4</v>
      </c>
      <c r="C9">
        <f>(C3-8)*(C4-8)</f>
        <v>5084</v>
      </c>
      <c r="D9" t="s">
        <v>18</v>
      </c>
    </row>
    <row r="10" spans="2:4" x14ac:dyDescent="0.25">
      <c r="B10" s="1" t="s">
        <v>5</v>
      </c>
      <c r="C10" s="1">
        <v>3000</v>
      </c>
      <c r="D10" t="s">
        <v>19</v>
      </c>
    </row>
    <row r="12" spans="2:4" x14ac:dyDescent="0.25">
      <c r="B12" t="s">
        <v>21</v>
      </c>
      <c r="C12">
        <f>0.3*(C6/C9-1)*C7/C10</f>
        <v>6.6970889063729363E-3</v>
      </c>
    </row>
    <row r="13" spans="2:4" x14ac:dyDescent="0.25">
      <c r="B13" t="s">
        <v>22</v>
      </c>
      <c r="C13">
        <f>0.09*C7/C10</f>
        <v>8.3999999999999995E-3</v>
      </c>
    </row>
    <row r="15" spans="2:4" x14ac:dyDescent="0.25">
      <c r="B15" t="s">
        <v>25</v>
      </c>
      <c r="C15">
        <f>0.2*C18*C19*C5/(C10*C9)</f>
        <v>1.0828982190115155E-2</v>
      </c>
    </row>
    <row r="18" spans="1:5" x14ac:dyDescent="0.25">
      <c r="B18" t="s">
        <v>8</v>
      </c>
      <c r="C18">
        <f>MAX(1,C7/9.81/175+0.6)</f>
        <v>1</v>
      </c>
    </row>
    <row r="19" spans="1:5" x14ac:dyDescent="0.25">
      <c r="B19" t="s">
        <v>9</v>
      </c>
      <c r="C19">
        <f>C2/(C2-2)</f>
        <v>1.0909090909090908</v>
      </c>
    </row>
    <row r="22" spans="1:5" x14ac:dyDescent="0.25">
      <c r="B22" t="s">
        <v>11</v>
      </c>
      <c r="C22">
        <v>10</v>
      </c>
    </row>
    <row r="23" spans="1:5" x14ac:dyDescent="0.25">
      <c r="A23" t="s">
        <v>7</v>
      </c>
      <c r="B23" t="s">
        <v>12</v>
      </c>
      <c r="C23">
        <f>MAX(C12,C13,C15)*C22*(C3-8)</f>
        <v>8.8797653958944274</v>
      </c>
      <c r="D23" t="s">
        <v>13</v>
      </c>
      <c r="E23">
        <f>MAX(C12,C13,C15)*C22*(C4-8)</f>
        <v>6.7139689578713959</v>
      </c>
    </row>
    <row r="24" spans="1:5" x14ac:dyDescent="0.25">
      <c r="B24" s="4" t="s">
        <v>15</v>
      </c>
      <c r="C24" s="4">
        <f>INT(C23/1.13)+1</f>
        <v>8</v>
      </c>
      <c r="D24" s="4" t="s">
        <v>15</v>
      </c>
      <c r="E24" s="4">
        <f>INT(E23/1.13)+1</f>
        <v>6</v>
      </c>
    </row>
    <row r="25" spans="1:5" x14ac:dyDescent="0.25">
      <c r="B25" s="4" t="s">
        <v>14</v>
      </c>
      <c r="C25" s="4">
        <f>INT(C23/0.785)+1</f>
        <v>12</v>
      </c>
      <c r="D25" s="4" t="s">
        <v>14</v>
      </c>
      <c r="E25" s="4">
        <f>INT(E23/0.785)+1</f>
        <v>9</v>
      </c>
    </row>
    <row r="27" spans="1:5" x14ac:dyDescent="0.25">
      <c r="A27" t="s">
        <v>6</v>
      </c>
      <c r="B27" t="s">
        <v>12</v>
      </c>
      <c r="C27">
        <f>MAX(C12,C13)*C22*(C3-8)</f>
        <v>6.887999999999999</v>
      </c>
      <c r="D27" t="s">
        <v>13</v>
      </c>
      <c r="E27">
        <f>MAX(C12,C13)*C22*(C4-8)</f>
        <v>5.2079999999999993</v>
      </c>
    </row>
    <row r="28" spans="1:5" x14ac:dyDescent="0.25">
      <c r="B28" s="3" t="s">
        <v>15</v>
      </c>
      <c r="C28" s="3">
        <f>INT(C27/1.13)+1</f>
        <v>7</v>
      </c>
      <c r="D28" s="3" t="s">
        <v>15</v>
      </c>
      <c r="E28" s="3">
        <f>INT(E27/1.13)+1</f>
        <v>5</v>
      </c>
    </row>
    <row r="29" spans="1:5" x14ac:dyDescent="0.25">
      <c r="B29" s="3" t="s">
        <v>14</v>
      </c>
      <c r="C29" s="3">
        <f>INT(C27/0.785)+1</f>
        <v>9</v>
      </c>
      <c r="D29" s="3" t="s">
        <v>14</v>
      </c>
      <c r="E29" s="3">
        <f>INT(E27/0.785)+1</f>
        <v>7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AutoCAD.Drawing.23" shapeId="1026" r:id="rId4">
          <objectPr defaultSize="0" autoPict="0" r:id="rId5">
            <anchor moveWithCells="1">
              <from>
                <xdr:col>19</xdr:col>
                <xdr:colOff>57150</xdr:colOff>
                <xdr:row>3</xdr:row>
                <xdr:rowOff>123825</xdr:rowOff>
              </from>
              <to>
                <xdr:col>23</xdr:col>
                <xdr:colOff>228600</xdr:colOff>
                <xdr:row>27</xdr:row>
                <xdr:rowOff>28575</xdr:rowOff>
              </to>
            </anchor>
          </objectPr>
        </oleObject>
      </mc:Choice>
      <mc:Fallback>
        <oleObject progId="AutoCAD.Drawing.2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Gerdoo.net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hossein moez</dc:creator>
  <cp:lastModifiedBy>hossein moez</cp:lastModifiedBy>
  <dcterms:created xsi:type="dcterms:W3CDTF">2020-12-06T09:27:51Z</dcterms:created>
  <dcterms:modified xsi:type="dcterms:W3CDTF">2020-12-06T21:28:45Z</dcterms:modified>
</cp:coreProperties>
</file>