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360" windowWidth="19440" windowHeight="7650"/>
  </bookViews>
  <sheets>
    <sheet name="drift" sheetId="5" r:id="rId1"/>
  </sheets>
  <calcPr calcId="125725"/>
</workbook>
</file>

<file path=xl/calcChain.xml><?xml version="1.0" encoding="utf-8"?>
<calcChain xmlns="http://schemas.openxmlformats.org/spreadsheetml/2006/main">
  <c r="G25" i="5"/>
  <c r="G43" s="1"/>
  <c r="B26"/>
  <c r="B27"/>
  <c r="B28"/>
  <c r="B29"/>
  <c r="B25"/>
  <c r="D14"/>
  <c r="D17" s="1"/>
  <c r="C14"/>
  <c r="C17" s="1"/>
  <c r="C25"/>
  <c r="D25"/>
  <c r="C26"/>
  <c r="D26"/>
  <c r="C27"/>
  <c r="D27"/>
  <c r="C28"/>
  <c r="D28"/>
  <c r="C29"/>
  <c r="D29"/>
  <c r="F29"/>
  <c r="C34"/>
  <c r="D34"/>
  <c r="C35"/>
  <c r="D35"/>
  <c r="C36"/>
  <c r="D36"/>
  <c r="C37"/>
  <c r="D37"/>
  <c r="D76"/>
  <c r="F76" s="1"/>
  <c r="C76"/>
  <c r="D75"/>
  <c r="F75" s="1"/>
  <c r="C75"/>
  <c r="D74"/>
  <c r="F74" s="1"/>
  <c r="C74"/>
  <c r="D73"/>
  <c r="F73" s="1"/>
  <c r="C73"/>
  <c r="D72"/>
  <c r="F72" s="1"/>
  <c r="C72"/>
  <c r="D66"/>
  <c r="F66" s="1"/>
  <c r="C66"/>
  <c r="D65"/>
  <c r="F65" s="1"/>
  <c r="C65"/>
  <c r="D64"/>
  <c r="F64" s="1"/>
  <c r="C64"/>
  <c r="D63"/>
  <c r="F63" s="1"/>
  <c r="C63"/>
  <c r="D62"/>
  <c r="F62" s="1"/>
  <c r="C62"/>
  <c r="C52"/>
  <c r="D52"/>
  <c r="C53"/>
  <c r="D53"/>
  <c r="C54"/>
  <c r="D54"/>
  <c r="C55"/>
  <c r="D55"/>
  <c r="C56"/>
  <c r="D56"/>
  <c r="F56" s="1"/>
  <c r="D47"/>
  <c r="F47" s="1"/>
  <c r="C47"/>
  <c r="D46"/>
  <c r="F46" s="1"/>
  <c r="C46"/>
  <c r="D45"/>
  <c r="F45" s="1"/>
  <c r="C45"/>
  <c r="D44"/>
  <c r="F44" s="1"/>
  <c r="C44"/>
  <c r="D43"/>
  <c r="F43" s="1"/>
  <c r="C43"/>
  <c r="D38"/>
  <c r="F38" s="1"/>
  <c r="C38"/>
  <c r="G26" l="1"/>
  <c r="G52"/>
  <c r="H43"/>
  <c r="F36"/>
  <c r="F34"/>
  <c r="F28"/>
  <c r="F26"/>
  <c r="H26" s="1"/>
  <c r="F37"/>
  <c r="F35"/>
  <c r="F27"/>
  <c r="F25"/>
  <c r="H25" s="1"/>
  <c r="F55"/>
  <c r="F53"/>
  <c r="F54"/>
  <c r="F52"/>
  <c r="H52" s="1"/>
  <c r="G44" l="1"/>
  <c r="H44" s="1"/>
  <c r="G27"/>
  <c r="G53"/>
  <c r="H27"/>
  <c r="H53"/>
  <c r="G28" l="1"/>
  <c r="G54"/>
  <c r="G45"/>
  <c r="H45" s="1"/>
  <c r="G29" l="1"/>
  <c r="G46"/>
  <c r="H46" s="1"/>
  <c r="G55"/>
  <c r="H55" s="1"/>
  <c r="H28"/>
  <c r="G63"/>
  <c r="H54"/>
  <c r="G65" l="1"/>
  <c r="H63"/>
  <c r="G56"/>
  <c r="G47"/>
  <c r="H47" s="1"/>
  <c r="G34"/>
  <c r="H29"/>
  <c r="G35" l="1"/>
  <c r="H34"/>
  <c r="G62"/>
  <c r="H56"/>
  <c r="G72"/>
  <c r="H65"/>
  <c r="G73" l="1"/>
  <c r="H72"/>
  <c r="G64"/>
  <c r="H62"/>
  <c r="G36"/>
  <c r="H35"/>
  <c r="G37" l="1"/>
  <c r="H36"/>
  <c r="G66"/>
  <c r="H66" s="1"/>
  <c r="H64"/>
  <c r="G74"/>
  <c r="H73"/>
  <c r="G75" l="1"/>
  <c r="H74"/>
  <c r="G38"/>
  <c r="H38" s="1"/>
  <c r="H37"/>
  <c r="G76" l="1"/>
  <c r="H76" s="1"/>
  <c r="H75"/>
</calcChain>
</file>

<file path=xl/sharedStrings.xml><?xml version="1.0" encoding="utf-8"?>
<sst xmlns="http://schemas.openxmlformats.org/spreadsheetml/2006/main" count="273" uniqueCount="52">
  <si>
    <t>A</t>
  </si>
  <si>
    <t>Story</t>
  </si>
  <si>
    <t>Load</t>
  </si>
  <si>
    <t>Ux</t>
  </si>
  <si>
    <t>ارتفاع</t>
  </si>
  <si>
    <t>drift</t>
  </si>
  <si>
    <t>مجاز</t>
  </si>
  <si>
    <t>کنترل</t>
  </si>
  <si>
    <t>Diaphragm</t>
  </si>
  <si>
    <t>UX</t>
  </si>
  <si>
    <t>UY</t>
  </si>
  <si>
    <t>UZ</t>
  </si>
  <si>
    <t>RX</t>
  </si>
  <si>
    <t>RY</t>
  </si>
  <si>
    <t>RZ</t>
  </si>
  <si>
    <t>Point</t>
  </si>
  <si>
    <t>X</t>
  </si>
  <si>
    <t>Y</t>
  </si>
  <si>
    <t>Z</t>
  </si>
  <si>
    <t>ROOF</t>
  </si>
  <si>
    <t>KH</t>
  </si>
  <si>
    <t>D1</t>
  </si>
  <si>
    <t>ELX</t>
  </si>
  <si>
    <t>STORY4</t>
  </si>
  <si>
    <t>STORY3</t>
  </si>
  <si>
    <t>STORY2</t>
  </si>
  <si>
    <t>STORY1</t>
  </si>
  <si>
    <t>Uy</t>
  </si>
  <si>
    <t>ELY</t>
  </si>
  <si>
    <t>ELXN</t>
  </si>
  <si>
    <t>ELXP</t>
  </si>
  <si>
    <t>ELYN</t>
  </si>
  <si>
    <t>ELYP</t>
  </si>
  <si>
    <t>I</t>
  </si>
  <si>
    <t>R</t>
  </si>
  <si>
    <t>نوع زمین</t>
  </si>
  <si>
    <t>s</t>
  </si>
  <si>
    <t>Ts</t>
  </si>
  <si>
    <t>T0</t>
  </si>
  <si>
    <t>Tx</t>
  </si>
  <si>
    <t>Ty</t>
  </si>
  <si>
    <t>Bx</t>
  </si>
  <si>
    <t>By</t>
  </si>
  <si>
    <t>Cx</t>
  </si>
  <si>
    <t>Cy</t>
  </si>
  <si>
    <t>کنترل دریفت بااستفاده اززمان تناوب اصلی:</t>
  </si>
  <si>
    <t>شتاب مبنای طرح</t>
  </si>
  <si>
    <t>ضریب اهمیت ساختمان</t>
  </si>
  <si>
    <t>ضریب رفتارساختمان</t>
  </si>
  <si>
    <t>زمان تناوب متناظربا اولین مودتحلیل دینامیکی دردوجهت xوy</t>
  </si>
  <si>
    <t>بااین ضریب زلزله جدید به دست امده،دوباره تحلیل راانجام میدهیم وسپس جابه جایی مربوط به مرکزجرم راتحت بارهای زلزله ازایتبس استخراج ودرجدول های زیرواردمیکنیم ودریفت مربوط به مرکزجرم راکنترل میکنیم که ازمحدوده مجازبیشترنباشد:</t>
  </si>
  <si>
    <t>جابه جایی مربوط به مرکزجرم راازایتبس استخراج ودراین قسمت واردکنید:</t>
  </si>
</sst>
</file>

<file path=xl/styles.xml><?xml version="1.0" encoding="utf-8"?>
<styleSheet xmlns="http://schemas.openxmlformats.org/spreadsheetml/2006/main">
  <numFmts count="1">
    <numFmt numFmtId="164" formatCode="0.0000"/>
  </numFmts>
  <fonts count="5">
    <font>
      <sz val="11"/>
      <color theme="1"/>
      <name val="Arial"/>
      <family val="2"/>
      <scheme val="minor"/>
    </font>
    <font>
      <sz val="11"/>
      <color rgb="FFFF0000"/>
      <name val="Arial"/>
      <family val="2"/>
      <scheme val="minor"/>
    </font>
    <font>
      <b/>
      <sz val="11"/>
      <color theme="1"/>
      <name val="Arial"/>
      <family val="2"/>
      <scheme val="minor"/>
    </font>
    <font>
      <b/>
      <sz val="12"/>
      <color theme="1"/>
      <name val="Arial"/>
      <family val="2"/>
      <scheme val="minor"/>
    </font>
    <font>
      <b/>
      <sz val="11"/>
      <color rgb="FFFF0000"/>
      <name val="Arial"/>
      <family val="2"/>
      <scheme val="minor"/>
    </font>
  </fonts>
  <fills count="4">
    <fill>
      <patternFill patternType="none"/>
    </fill>
    <fill>
      <patternFill patternType="gray125"/>
    </fill>
    <fill>
      <patternFill patternType="solid">
        <fgColor rgb="FF92D050"/>
        <bgColor indexed="64"/>
      </patternFill>
    </fill>
    <fill>
      <patternFill patternType="solid">
        <fgColor rgb="FFFFFF00"/>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cellStyleXfs>
  <cellXfs count="28">
    <xf numFmtId="0" fontId="0" fillId="0" borderId="0" xfId="0"/>
    <xf numFmtId="0" fontId="0" fillId="0" borderId="0" xfId="0" applyAlignment="1">
      <alignment horizontal="center" vertical="center"/>
    </xf>
    <xf numFmtId="0" fontId="0" fillId="0" borderId="4" xfId="0" applyBorder="1" applyAlignment="1">
      <alignment horizontal="center" vertical="center"/>
    </xf>
    <xf numFmtId="0" fontId="1" fillId="0" borderId="4" xfId="0" applyFont="1" applyBorder="1" applyAlignment="1">
      <alignment horizontal="center" vertical="center"/>
    </xf>
    <xf numFmtId="0" fontId="0" fillId="0" borderId="0" xfId="0" applyBorder="1" applyAlignment="1">
      <alignment horizontal="center" vertical="center"/>
    </xf>
    <xf numFmtId="0" fontId="2" fillId="2" borderId="4" xfId="0" applyFont="1" applyFill="1" applyBorder="1" applyAlignment="1">
      <alignment horizontal="center" vertical="center"/>
    </xf>
    <xf numFmtId="0" fontId="0" fillId="0" borderId="0" xfId="0" applyAlignment="1">
      <alignment horizontal="center"/>
    </xf>
    <xf numFmtId="0" fontId="0" fillId="0" borderId="4" xfId="0" applyBorder="1" applyAlignment="1">
      <alignment horizontal="center"/>
    </xf>
    <xf numFmtId="0" fontId="0" fillId="0" borderId="0" xfId="0" applyAlignment="1">
      <alignment horizontal="center" vertical="center" wrapText="1"/>
    </xf>
    <xf numFmtId="0" fontId="2" fillId="2" borderId="4" xfId="0" applyFont="1" applyFill="1" applyBorder="1" applyAlignment="1">
      <alignment horizontal="center" vertical="center" wrapText="1"/>
    </xf>
    <xf numFmtId="0" fontId="2" fillId="2" borderId="4" xfId="0" applyFont="1" applyFill="1" applyBorder="1" applyAlignment="1">
      <alignment horizontal="center"/>
    </xf>
    <xf numFmtId="0" fontId="0" fillId="0" borderId="0" xfId="0" applyAlignment="1"/>
    <xf numFmtId="0" fontId="1" fillId="0" borderId="4" xfId="0" applyFont="1" applyBorder="1" applyAlignment="1">
      <alignment horizontal="center"/>
    </xf>
    <xf numFmtId="164" fontId="0" fillId="0" borderId="4" xfId="0" applyNumberFormat="1" applyBorder="1" applyAlignment="1">
      <alignment horizontal="center" vertical="center"/>
    </xf>
    <xf numFmtId="0" fontId="2" fillId="0" borderId="9" xfId="0" applyFont="1"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3" fillId="3" borderId="0" xfId="0" applyFont="1" applyFill="1" applyAlignment="1">
      <alignment horizontal="center" vertical="center"/>
    </xf>
    <xf numFmtId="0" fontId="2" fillId="2" borderId="4" xfId="0" applyFont="1" applyFill="1" applyBorder="1" applyAlignment="1">
      <alignment horizontal="center" wrapText="1"/>
    </xf>
    <xf numFmtId="0" fontId="2" fillId="0" borderId="4" xfId="0" applyFont="1" applyBorder="1" applyAlignment="1">
      <alignment horizontal="righ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38101</xdr:colOff>
      <xdr:row>11</xdr:row>
      <xdr:rowOff>177799</xdr:rowOff>
    </xdr:from>
    <xdr:to>
      <xdr:col>10</xdr:col>
      <xdr:colOff>400051</xdr:colOff>
      <xdr:row>16</xdr:row>
      <xdr:rowOff>85725</xdr:rowOff>
    </xdr:to>
    <xdr:pic>
      <xdr:nvPicPr>
        <xdr:cNvPr id="4" name="Picture 27" descr="R-6-7-4"/>
        <xdr:cNvPicPr>
          <a:picLocks noChangeAspect="1" noChangeArrowheads="1"/>
        </xdr:cNvPicPr>
      </xdr:nvPicPr>
      <xdr:blipFill>
        <a:blip xmlns:r="http://schemas.openxmlformats.org/officeDocument/2006/relationships" r:embed="rId1" cstate="print"/>
        <a:srcRect/>
        <a:stretch>
          <a:fillRect/>
        </a:stretch>
      </xdr:blipFill>
      <xdr:spPr bwMode="auto">
        <a:xfrm>
          <a:off x="3219451" y="2663824"/>
          <a:ext cx="3409950" cy="860426"/>
        </a:xfrm>
        <a:prstGeom prst="rect">
          <a:avLst/>
        </a:prstGeom>
        <a:noFill/>
        <a:ln w="9525">
          <a:noFill/>
          <a:miter lim="800000"/>
          <a:headEnd/>
          <a:tailEnd/>
        </a:ln>
      </xdr:spPr>
    </xdr:pic>
    <xdr:clientData/>
  </xdr:twoCellAnchor>
  <xdr:twoCellAnchor>
    <xdr:from>
      <xdr:col>4</xdr:col>
      <xdr:colOff>85725</xdr:colOff>
      <xdr:row>9</xdr:row>
      <xdr:rowOff>114300</xdr:rowOff>
    </xdr:from>
    <xdr:to>
      <xdr:col>4</xdr:col>
      <xdr:colOff>638175</xdr:colOff>
      <xdr:row>10</xdr:row>
      <xdr:rowOff>47625</xdr:rowOff>
    </xdr:to>
    <xdr:sp macro="" textlink="">
      <xdr:nvSpPr>
        <xdr:cNvPr id="5" name="Left Arrow 4"/>
        <xdr:cNvSpPr/>
      </xdr:nvSpPr>
      <xdr:spPr>
        <a:xfrm>
          <a:off x="2524125" y="2219325"/>
          <a:ext cx="552450" cy="1238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8</xdr:col>
      <xdr:colOff>352425</xdr:colOff>
      <xdr:row>25</xdr:row>
      <xdr:rowOff>104774</xdr:rowOff>
    </xdr:from>
    <xdr:to>
      <xdr:col>9</xdr:col>
      <xdr:colOff>295275</xdr:colOff>
      <xdr:row>26</xdr:row>
      <xdr:rowOff>190499</xdr:rowOff>
    </xdr:to>
    <xdr:sp macro="" textlink="">
      <xdr:nvSpPr>
        <xdr:cNvPr id="7" name="Left Arrow 6"/>
        <xdr:cNvSpPr/>
      </xdr:nvSpPr>
      <xdr:spPr>
        <a:xfrm>
          <a:off x="5362575" y="5391149"/>
          <a:ext cx="552450" cy="2762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8</xdr:col>
      <xdr:colOff>304800</xdr:colOff>
      <xdr:row>33</xdr:row>
      <xdr:rowOff>171450</xdr:rowOff>
    </xdr:from>
    <xdr:to>
      <xdr:col>9</xdr:col>
      <xdr:colOff>247650</xdr:colOff>
      <xdr:row>35</xdr:row>
      <xdr:rowOff>66675</xdr:rowOff>
    </xdr:to>
    <xdr:sp macro="" textlink="">
      <xdr:nvSpPr>
        <xdr:cNvPr id="9" name="Left Arrow 8"/>
        <xdr:cNvSpPr/>
      </xdr:nvSpPr>
      <xdr:spPr>
        <a:xfrm>
          <a:off x="5314950" y="6981825"/>
          <a:ext cx="552450" cy="2762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8</xdr:col>
      <xdr:colOff>276225</xdr:colOff>
      <xdr:row>43</xdr:row>
      <xdr:rowOff>47625</xdr:rowOff>
    </xdr:from>
    <xdr:to>
      <xdr:col>9</xdr:col>
      <xdr:colOff>219075</xdr:colOff>
      <xdr:row>44</xdr:row>
      <xdr:rowOff>133350</xdr:rowOff>
    </xdr:to>
    <xdr:sp macro="" textlink="">
      <xdr:nvSpPr>
        <xdr:cNvPr id="10" name="Left Arrow 9"/>
        <xdr:cNvSpPr/>
      </xdr:nvSpPr>
      <xdr:spPr>
        <a:xfrm>
          <a:off x="5286375" y="8763000"/>
          <a:ext cx="552450" cy="2762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8</xdr:col>
      <xdr:colOff>333375</xdr:colOff>
      <xdr:row>52</xdr:row>
      <xdr:rowOff>76200</xdr:rowOff>
    </xdr:from>
    <xdr:to>
      <xdr:col>9</xdr:col>
      <xdr:colOff>276225</xdr:colOff>
      <xdr:row>53</xdr:row>
      <xdr:rowOff>161925</xdr:rowOff>
    </xdr:to>
    <xdr:sp macro="" textlink="">
      <xdr:nvSpPr>
        <xdr:cNvPr id="11" name="Left Arrow 10"/>
        <xdr:cNvSpPr/>
      </xdr:nvSpPr>
      <xdr:spPr>
        <a:xfrm>
          <a:off x="5343525" y="10506075"/>
          <a:ext cx="552450" cy="2762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8</xdr:col>
      <xdr:colOff>323850</xdr:colOff>
      <xdr:row>62</xdr:row>
      <xdr:rowOff>85725</xdr:rowOff>
    </xdr:from>
    <xdr:to>
      <xdr:col>9</xdr:col>
      <xdr:colOff>266700</xdr:colOff>
      <xdr:row>63</xdr:row>
      <xdr:rowOff>171450</xdr:rowOff>
    </xdr:to>
    <xdr:sp macro="" textlink="">
      <xdr:nvSpPr>
        <xdr:cNvPr id="12" name="Left Arrow 11"/>
        <xdr:cNvSpPr/>
      </xdr:nvSpPr>
      <xdr:spPr>
        <a:xfrm>
          <a:off x="5334000" y="12420600"/>
          <a:ext cx="552450" cy="2762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8</xdr:col>
      <xdr:colOff>333375</xdr:colOff>
      <xdr:row>72</xdr:row>
      <xdr:rowOff>76200</xdr:rowOff>
    </xdr:from>
    <xdr:to>
      <xdr:col>9</xdr:col>
      <xdr:colOff>276225</xdr:colOff>
      <xdr:row>73</xdr:row>
      <xdr:rowOff>161925</xdr:rowOff>
    </xdr:to>
    <xdr:sp macro="" textlink="">
      <xdr:nvSpPr>
        <xdr:cNvPr id="13" name="Left Arrow 12"/>
        <xdr:cNvSpPr/>
      </xdr:nvSpPr>
      <xdr:spPr>
        <a:xfrm>
          <a:off x="5343525" y="14316075"/>
          <a:ext cx="552450" cy="2762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X77"/>
  <sheetViews>
    <sheetView tabSelected="1" workbookViewId="0">
      <selection activeCell="I57" sqref="I57"/>
    </sheetView>
  </sheetViews>
  <sheetFormatPr defaultColWidth="9.125" defaultRowHeight="14.25"/>
  <cols>
    <col min="1" max="4" width="9.125" style="1"/>
    <col min="5" max="5" width="11.125" style="1" customWidth="1"/>
    <col min="6" max="16384" width="9.125" style="1"/>
  </cols>
  <sheetData>
    <row r="2" spans="1:12" ht="15.75">
      <c r="F2" s="22" t="s">
        <v>45</v>
      </c>
      <c r="G2" s="22"/>
      <c r="H2" s="22"/>
      <c r="I2" s="22"/>
      <c r="J2" s="22"/>
      <c r="K2" s="22"/>
    </row>
    <row r="3" spans="1:12" s="8" customFormat="1" ht="45">
      <c r="C3" s="9" t="s">
        <v>46</v>
      </c>
      <c r="D3" s="9" t="s">
        <v>47</v>
      </c>
      <c r="E3" s="9" t="s">
        <v>48</v>
      </c>
    </row>
    <row r="4" spans="1:12">
      <c r="A4" s="6"/>
      <c r="B4" s="6"/>
      <c r="C4" s="7" t="s">
        <v>0</v>
      </c>
      <c r="D4" s="7" t="s">
        <v>33</v>
      </c>
      <c r="E4" s="7" t="s">
        <v>34</v>
      </c>
      <c r="F4" s="6"/>
      <c r="G4" s="6"/>
      <c r="H4" s="6"/>
      <c r="I4" s="6"/>
      <c r="J4" s="6"/>
      <c r="K4" s="6"/>
      <c r="L4" s="6"/>
    </row>
    <row r="5" spans="1:12">
      <c r="A5" s="6"/>
      <c r="B5" s="6"/>
      <c r="C5" s="12">
        <v>0.3</v>
      </c>
      <c r="D5" s="12">
        <v>1</v>
      </c>
      <c r="E5" s="12">
        <v>7</v>
      </c>
      <c r="F5" s="6"/>
      <c r="G5" s="6"/>
      <c r="H5" s="6"/>
      <c r="I5" s="6"/>
      <c r="J5" s="6"/>
      <c r="K5" s="6"/>
      <c r="L5" s="6"/>
    </row>
    <row r="6" spans="1:12">
      <c r="A6" s="6"/>
      <c r="B6" s="6"/>
      <c r="C6" s="6"/>
      <c r="D6" s="6"/>
      <c r="E6" s="6"/>
      <c r="F6" s="6"/>
      <c r="G6" s="6"/>
      <c r="H6" s="6"/>
      <c r="I6" s="6"/>
      <c r="J6" s="6"/>
      <c r="K6" s="6"/>
      <c r="L6" s="6"/>
    </row>
    <row r="7" spans="1:12" ht="15">
      <c r="A7" s="6"/>
      <c r="B7" s="10" t="s">
        <v>35</v>
      </c>
      <c r="C7" s="10" t="s">
        <v>36</v>
      </c>
      <c r="D7" s="10" t="s">
        <v>37</v>
      </c>
      <c r="E7" s="10" t="s">
        <v>38</v>
      </c>
      <c r="F7" s="6"/>
      <c r="G7" s="6"/>
      <c r="H7" s="6"/>
      <c r="I7" s="6"/>
      <c r="J7" s="6"/>
      <c r="K7" s="6"/>
      <c r="L7" s="6"/>
    </row>
    <row r="8" spans="1:12">
      <c r="A8" s="6"/>
      <c r="B8" s="12">
        <v>3</v>
      </c>
      <c r="C8" s="12">
        <v>1.75</v>
      </c>
      <c r="D8" s="12">
        <v>0.7</v>
      </c>
      <c r="E8" s="12">
        <v>0.15</v>
      </c>
      <c r="F8" s="6"/>
      <c r="G8" s="6"/>
      <c r="H8" s="6"/>
      <c r="I8" s="6"/>
      <c r="J8" s="6"/>
      <c r="K8" s="6"/>
      <c r="L8" s="6"/>
    </row>
    <row r="9" spans="1:12">
      <c r="A9" s="6"/>
      <c r="B9" s="6"/>
      <c r="C9" s="6"/>
      <c r="D9" s="6"/>
      <c r="E9" s="6"/>
      <c r="F9" s="6"/>
      <c r="G9" s="6"/>
      <c r="H9" s="6"/>
      <c r="I9" s="6"/>
      <c r="J9" s="6"/>
      <c r="K9" s="6"/>
      <c r="L9" s="6"/>
    </row>
    <row r="10" spans="1:12" ht="15">
      <c r="A10" s="6"/>
      <c r="B10" s="6"/>
      <c r="C10" s="10" t="s">
        <v>39</v>
      </c>
      <c r="D10" s="10" t="s">
        <v>40</v>
      </c>
      <c r="E10" s="6"/>
      <c r="F10" s="23" t="s">
        <v>49</v>
      </c>
      <c r="G10" s="23"/>
      <c r="H10" s="23"/>
      <c r="I10" s="23"/>
      <c r="J10" s="11"/>
      <c r="K10" s="11"/>
      <c r="L10" s="6"/>
    </row>
    <row r="11" spans="1:12">
      <c r="A11" s="6"/>
      <c r="B11" s="6"/>
      <c r="C11" s="12">
        <v>1.68</v>
      </c>
      <c r="D11" s="12">
        <v>1.43</v>
      </c>
      <c r="E11" s="6"/>
      <c r="F11" s="23"/>
      <c r="G11" s="23"/>
      <c r="H11" s="23"/>
      <c r="I11" s="23"/>
      <c r="J11" s="6"/>
      <c r="K11" s="6"/>
      <c r="L11" s="6"/>
    </row>
    <row r="12" spans="1:12">
      <c r="A12" s="6"/>
      <c r="B12" s="6"/>
      <c r="C12" s="6"/>
      <c r="D12" s="6"/>
      <c r="E12" s="6"/>
      <c r="F12" s="6"/>
      <c r="G12" s="6"/>
      <c r="H12" s="6"/>
      <c r="I12" s="6"/>
      <c r="J12" s="6"/>
      <c r="K12" s="6"/>
      <c r="L12" s="6"/>
    </row>
    <row r="13" spans="1:12" ht="15">
      <c r="A13" s="6"/>
      <c r="B13" s="6"/>
      <c r="C13" s="10" t="s">
        <v>41</v>
      </c>
      <c r="D13" s="10" t="s">
        <v>42</v>
      </c>
      <c r="E13" s="6"/>
      <c r="F13" s="6"/>
      <c r="G13" s="6"/>
      <c r="H13" s="6"/>
      <c r="I13" s="6"/>
      <c r="J13" s="6"/>
      <c r="K13" s="6"/>
      <c r="L13" s="6"/>
    </row>
    <row r="14" spans="1:12">
      <c r="A14" s="6"/>
      <c r="B14" s="6"/>
      <c r="C14" s="7">
        <f>(C8+1)*(D8/C11)^(2/3)</f>
        <v>1.5341171772716384</v>
      </c>
      <c r="D14" s="7">
        <f>(C8+1)*(D8/D11)^(2/3)</f>
        <v>1.7080766752729879</v>
      </c>
      <c r="E14" s="6"/>
      <c r="F14" s="6"/>
      <c r="G14" s="6"/>
      <c r="H14" s="6"/>
      <c r="I14" s="6"/>
      <c r="J14" s="6"/>
      <c r="K14" s="6"/>
      <c r="L14" s="6"/>
    </row>
    <row r="15" spans="1:12">
      <c r="A15" s="6"/>
      <c r="B15" s="6"/>
      <c r="C15" s="6"/>
      <c r="D15" s="6"/>
      <c r="E15" s="6"/>
      <c r="F15" s="6"/>
      <c r="G15" s="6"/>
      <c r="H15" s="6"/>
      <c r="I15" s="6"/>
      <c r="J15" s="6"/>
      <c r="K15" s="6"/>
      <c r="L15" s="6"/>
    </row>
    <row r="16" spans="1:12" ht="15">
      <c r="A16" s="6"/>
      <c r="B16" s="6"/>
      <c r="C16" s="10" t="s">
        <v>43</v>
      </c>
      <c r="D16" s="10" t="s">
        <v>44</v>
      </c>
      <c r="E16" s="6"/>
      <c r="F16" s="6"/>
      <c r="G16" s="6"/>
      <c r="H16" s="6"/>
      <c r="I16" s="6"/>
      <c r="J16" s="6"/>
      <c r="K16" s="6"/>
      <c r="L16" s="6"/>
    </row>
    <row r="17" spans="1:24">
      <c r="A17" s="6"/>
      <c r="B17" s="6"/>
      <c r="C17" s="7">
        <f>C5*C14*D5/E5</f>
        <v>6.5747879025927353E-2</v>
      </c>
      <c r="D17" s="7">
        <f>C5*D14*D5/E5</f>
        <v>7.3203286083128052E-2</v>
      </c>
      <c r="E17" s="6"/>
      <c r="F17" s="6"/>
      <c r="G17" s="6"/>
      <c r="H17" s="6"/>
      <c r="I17" s="6"/>
      <c r="J17" s="6"/>
      <c r="K17" s="6"/>
      <c r="L17" s="6"/>
    </row>
    <row r="18" spans="1:24">
      <c r="A18" s="6"/>
      <c r="B18" s="6"/>
      <c r="C18" s="6"/>
      <c r="D18" s="6"/>
      <c r="E18" s="6"/>
      <c r="F18" s="6"/>
      <c r="G18" s="6"/>
      <c r="H18" s="6"/>
      <c r="I18" s="6"/>
      <c r="J18" s="6"/>
      <c r="K18" s="6"/>
      <c r="L18" s="6"/>
    </row>
    <row r="19" spans="1:24">
      <c r="B19" s="24" t="s">
        <v>50</v>
      </c>
      <c r="C19" s="24"/>
      <c r="D19" s="24"/>
      <c r="E19" s="24"/>
      <c r="F19" s="24"/>
      <c r="G19" s="24"/>
      <c r="H19" s="24"/>
      <c r="I19" s="24"/>
      <c r="J19" s="24"/>
      <c r="K19" s="24"/>
      <c r="L19" s="24"/>
    </row>
    <row r="20" spans="1:24" ht="25.5" customHeight="1">
      <c r="B20" s="24"/>
      <c r="C20" s="24"/>
      <c r="D20" s="24"/>
      <c r="E20" s="24"/>
      <c r="F20" s="24"/>
      <c r="G20" s="24"/>
      <c r="H20" s="24"/>
      <c r="I20" s="24"/>
      <c r="J20" s="24"/>
      <c r="K20" s="24"/>
      <c r="L20" s="24"/>
    </row>
    <row r="22" spans="1:24" ht="15">
      <c r="O22" s="25" t="s">
        <v>51</v>
      </c>
      <c r="P22" s="26"/>
      <c r="Q22" s="26"/>
      <c r="R22" s="26"/>
      <c r="S22" s="26"/>
      <c r="T22" s="27"/>
    </row>
    <row r="23" spans="1:24">
      <c r="J23" s="4"/>
      <c r="K23" s="4"/>
      <c r="L23" s="4"/>
      <c r="M23" s="4"/>
      <c r="N23" s="4"/>
      <c r="O23" s="4"/>
      <c r="P23" s="4"/>
      <c r="Q23" s="4"/>
      <c r="R23" s="4"/>
      <c r="S23" s="4"/>
      <c r="T23" s="4"/>
      <c r="U23" s="4"/>
      <c r="V23" s="4"/>
      <c r="W23" s="4"/>
      <c r="X23" s="4"/>
    </row>
    <row r="24" spans="1:24" ht="15">
      <c r="B24" s="5" t="s">
        <v>1</v>
      </c>
      <c r="C24" s="5" t="s">
        <v>2</v>
      </c>
      <c r="D24" s="5" t="s">
        <v>3</v>
      </c>
      <c r="E24" s="5" t="s">
        <v>4</v>
      </c>
      <c r="F24" s="5" t="s">
        <v>5</v>
      </c>
      <c r="G24" s="5" t="s">
        <v>6</v>
      </c>
      <c r="H24" s="5" t="s">
        <v>7</v>
      </c>
      <c r="J24" s="4"/>
      <c r="K24" s="14" t="s">
        <v>1</v>
      </c>
      <c r="L24" s="15" t="s">
        <v>8</v>
      </c>
      <c r="M24" s="15" t="s">
        <v>2</v>
      </c>
      <c r="N24" s="15" t="s">
        <v>9</v>
      </c>
      <c r="O24" s="15" t="s">
        <v>10</v>
      </c>
      <c r="P24" s="15" t="s">
        <v>11</v>
      </c>
      <c r="Q24" s="15" t="s">
        <v>12</v>
      </c>
      <c r="R24" s="15" t="s">
        <v>13</v>
      </c>
      <c r="S24" s="15" t="s">
        <v>14</v>
      </c>
      <c r="T24" s="15" t="s">
        <v>15</v>
      </c>
      <c r="U24" s="15" t="s">
        <v>16</v>
      </c>
      <c r="V24" s="15" t="s">
        <v>17</v>
      </c>
      <c r="W24" s="16" t="s">
        <v>18</v>
      </c>
      <c r="X24" s="4"/>
    </row>
    <row r="25" spans="1:24">
      <c r="B25" s="2" t="str">
        <f>K26</f>
        <v>ROOF</v>
      </c>
      <c r="C25" s="2" t="str">
        <f>M25</f>
        <v>ELX</v>
      </c>
      <c r="D25" s="2">
        <f>N26</f>
        <v>5.9900000000000002E-2</v>
      </c>
      <c r="E25" s="3">
        <v>3.15</v>
      </c>
      <c r="F25" s="2">
        <f>(D25-D26)/E25</f>
        <v>4.8253968253968273E-3</v>
      </c>
      <c r="G25" s="13">
        <f>0.025/(0.7*E5)</f>
        <v>5.1020408163265311E-3</v>
      </c>
      <c r="H25" s="2" t="str">
        <f>IF(F25&lt;G25,"ok","not ok")</f>
        <v>ok</v>
      </c>
      <c r="J25" s="4"/>
      <c r="K25" s="17" t="s">
        <v>20</v>
      </c>
      <c r="L25" s="4" t="s">
        <v>21</v>
      </c>
      <c r="M25" s="4" t="s">
        <v>22</v>
      </c>
      <c r="N25" s="4">
        <v>4.07E-2</v>
      </c>
      <c r="O25" s="4">
        <v>0</v>
      </c>
      <c r="P25" s="4">
        <v>0</v>
      </c>
      <c r="Q25" s="4">
        <v>0</v>
      </c>
      <c r="R25" s="4">
        <v>0</v>
      </c>
      <c r="S25" s="4">
        <v>6.77E-3</v>
      </c>
      <c r="T25" s="4">
        <v>667</v>
      </c>
      <c r="U25" s="4">
        <v>5.75</v>
      </c>
      <c r="V25" s="4">
        <v>11.25</v>
      </c>
      <c r="W25" s="18">
        <v>18.25</v>
      </c>
      <c r="X25" s="4"/>
    </row>
    <row r="26" spans="1:24">
      <c r="B26" s="2" t="str">
        <f t="shared" ref="B26:B29" si="0">K27</f>
        <v>STORY4</v>
      </c>
      <c r="C26" s="2" t="str">
        <f>M26</f>
        <v>ELX</v>
      </c>
      <c r="D26" s="2">
        <f>N27</f>
        <v>4.4699999999999997E-2</v>
      </c>
      <c r="E26" s="3">
        <v>3.15</v>
      </c>
      <c r="F26" s="2">
        <f>(D26-D27)/E26</f>
        <v>4.8888888888888879E-3</v>
      </c>
      <c r="G26" s="13">
        <f>G25</f>
        <v>5.1020408163265311E-3</v>
      </c>
      <c r="H26" s="2" t="str">
        <f>IF(F26&lt;G26,"ok","not ok")</f>
        <v>ok</v>
      </c>
      <c r="J26" s="4"/>
      <c r="K26" s="17" t="s">
        <v>19</v>
      </c>
      <c r="L26" s="4" t="s">
        <v>21</v>
      </c>
      <c r="M26" s="4" t="s">
        <v>22</v>
      </c>
      <c r="N26" s="4">
        <v>5.9900000000000002E-2</v>
      </c>
      <c r="O26" s="4">
        <v>0</v>
      </c>
      <c r="P26" s="4">
        <v>0</v>
      </c>
      <c r="Q26" s="4">
        <v>0</v>
      </c>
      <c r="R26" s="4">
        <v>0</v>
      </c>
      <c r="S26" s="4">
        <v>5.5599999999999998E-3</v>
      </c>
      <c r="T26" s="4">
        <v>668</v>
      </c>
      <c r="U26" s="4">
        <v>5.75</v>
      </c>
      <c r="V26" s="4">
        <v>6.5330000000000004</v>
      </c>
      <c r="W26" s="18">
        <v>15.75</v>
      </c>
      <c r="X26" s="4"/>
    </row>
    <row r="27" spans="1:24">
      <c r="B27" s="2" t="str">
        <f t="shared" si="0"/>
        <v>STORY3</v>
      </c>
      <c r="C27" s="2" t="str">
        <f>M27</f>
        <v>ELX</v>
      </c>
      <c r="D27" s="2">
        <f>N28</f>
        <v>2.93E-2</v>
      </c>
      <c r="E27" s="3">
        <v>3.15</v>
      </c>
      <c r="F27" s="2">
        <f>(D27-D28)/E27</f>
        <v>4.4126984126984124E-3</v>
      </c>
      <c r="G27" s="13">
        <f t="shared" ref="G27:G29" si="1">G26</f>
        <v>5.1020408163265311E-3</v>
      </c>
      <c r="H27" s="2" t="str">
        <f>IF(F27&lt;G27,"ok","not ok")</f>
        <v>ok</v>
      </c>
      <c r="J27" s="4"/>
      <c r="K27" s="17" t="s">
        <v>23</v>
      </c>
      <c r="L27" s="4" t="s">
        <v>21</v>
      </c>
      <c r="M27" s="4" t="s">
        <v>22</v>
      </c>
      <c r="N27" s="4">
        <v>4.4699999999999997E-2</v>
      </c>
      <c r="O27" s="4">
        <v>0</v>
      </c>
      <c r="P27" s="4">
        <v>0</v>
      </c>
      <c r="Q27" s="4">
        <v>0</v>
      </c>
      <c r="R27" s="4">
        <v>0</v>
      </c>
      <c r="S27" s="4">
        <v>4.13E-3</v>
      </c>
      <c r="T27" s="4">
        <v>669</v>
      </c>
      <c r="U27" s="4">
        <v>5.75</v>
      </c>
      <c r="V27" s="4">
        <v>6.4779999999999998</v>
      </c>
      <c r="W27" s="18">
        <v>12.6</v>
      </c>
      <c r="X27" s="4"/>
    </row>
    <row r="28" spans="1:24">
      <c r="B28" s="2" t="str">
        <f t="shared" si="0"/>
        <v>STORY2</v>
      </c>
      <c r="C28" s="2" t="str">
        <f>M28</f>
        <v>ELX</v>
      </c>
      <c r="D28" s="2">
        <f>N29</f>
        <v>1.54E-2</v>
      </c>
      <c r="E28" s="3">
        <v>3.15</v>
      </c>
      <c r="F28" s="2">
        <f>(D28-D29)/E28</f>
        <v>3.3968253968253972E-3</v>
      </c>
      <c r="G28" s="13">
        <f t="shared" si="1"/>
        <v>5.1020408163265311E-3</v>
      </c>
      <c r="H28" s="2" t="str">
        <f>IF(F28&lt;G28,"ok","not ok")</f>
        <v>ok</v>
      </c>
      <c r="J28" s="4"/>
      <c r="K28" s="17" t="s">
        <v>24</v>
      </c>
      <c r="L28" s="4" t="s">
        <v>21</v>
      </c>
      <c r="M28" s="4" t="s">
        <v>22</v>
      </c>
      <c r="N28" s="4">
        <v>2.93E-2</v>
      </c>
      <c r="O28" s="4">
        <v>0</v>
      </c>
      <c r="P28" s="4">
        <v>0</v>
      </c>
      <c r="Q28" s="4">
        <v>0</v>
      </c>
      <c r="R28" s="4">
        <v>0</v>
      </c>
      <c r="S28" s="4">
        <v>2.7000000000000001E-3</v>
      </c>
      <c r="T28" s="4">
        <v>670</v>
      </c>
      <c r="U28" s="4">
        <v>5.75</v>
      </c>
      <c r="V28" s="4">
        <v>6.4779999999999998</v>
      </c>
      <c r="W28" s="18">
        <v>9.4499999999999993</v>
      </c>
      <c r="X28" s="4"/>
    </row>
    <row r="29" spans="1:24">
      <c r="B29" s="2" t="str">
        <f t="shared" si="0"/>
        <v>STORY1</v>
      </c>
      <c r="C29" s="2" t="str">
        <f>M29</f>
        <v>ELX</v>
      </c>
      <c r="D29" s="2">
        <f>N30</f>
        <v>4.7000000000000002E-3</v>
      </c>
      <c r="E29" s="3">
        <v>3.15</v>
      </c>
      <c r="F29" s="2">
        <f>(D29-D30)/E29</f>
        <v>1.4920634920634922E-3</v>
      </c>
      <c r="G29" s="13">
        <f t="shared" si="1"/>
        <v>5.1020408163265311E-3</v>
      </c>
      <c r="H29" s="2" t="str">
        <f>IF(F29&lt;G29,"ok","not ok")</f>
        <v>ok</v>
      </c>
      <c r="J29" s="4"/>
      <c r="K29" s="17" t="s">
        <v>25</v>
      </c>
      <c r="L29" s="4" t="s">
        <v>21</v>
      </c>
      <c r="M29" s="4" t="s">
        <v>22</v>
      </c>
      <c r="N29" s="4">
        <v>1.54E-2</v>
      </c>
      <c r="O29" s="4">
        <v>0</v>
      </c>
      <c r="P29" s="4">
        <v>0</v>
      </c>
      <c r="Q29" s="4">
        <v>0</v>
      </c>
      <c r="R29" s="4">
        <v>0</v>
      </c>
      <c r="S29" s="4">
        <v>1.4E-3</v>
      </c>
      <c r="T29" s="4">
        <v>671</v>
      </c>
      <c r="U29" s="4">
        <v>5.75</v>
      </c>
      <c r="V29" s="4">
        <v>6.4790000000000001</v>
      </c>
      <c r="W29" s="18">
        <v>6.3</v>
      </c>
      <c r="X29" s="4"/>
    </row>
    <row r="30" spans="1:24">
      <c r="J30" s="4"/>
      <c r="K30" s="19" t="s">
        <v>26</v>
      </c>
      <c r="L30" s="20" t="s">
        <v>21</v>
      </c>
      <c r="M30" s="20" t="s">
        <v>22</v>
      </c>
      <c r="N30" s="20">
        <v>4.7000000000000002E-3</v>
      </c>
      <c r="O30" s="20">
        <v>0</v>
      </c>
      <c r="P30" s="20">
        <v>0</v>
      </c>
      <c r="Q30" s="20">
        <v>0</v>
      </c>
      <c r="R30" s="20">
        <v>0</v>
      </c>
      <c r="S30" s="20">
        <v>4.0999999999999999E-4</v>
      </c>
      <c r="T30" s="20">
        <v>672</v>
      </c>
      <c r="U30" s="20">
        <v>5.75</v>
      </c>
      <c r="V30" s="20">
        <v>6.48</v>
      </c>
      <c r="W30" s="21">
        <v>3.15</v>
      </c>
      <c r="X30" s="4"/>
    </row>
    <row r="31" spans="1:24">
      <c r="J31" s="4"/>
      <c r="K31" s="4"/>
      <c r="L31" s="4"/>
      <c r="M31" s="4"/>
      <c r="N31" s="4"/>
      <c r="O31" s="4"/>
      <c r="P31" s="4"/>
      <c r="Q31" s="4"/>
      <c r="R31" s="4"/>
      <c r="S31" s="4"/>
      <c r="T31" s="4"/>
      <c r="U31" s="4"/>
      <c r="V31" s="4"/>
      <c r="W31" s="4"/>
      <c r="X31" s="4"/>
    </row>
    <row r="32" spans="1:24">
      <c r="J32" s="4"/>
      <c r="K32" s="4"/>
      <c r="L32" s="4"/>
      <c r="M32" s="4"/>
      <c r="N32" s="4"/>
      <c r="O32" s="4"/>
      <c r="P32" s="4"/>
      <c r="Q32" s="4"/>
      <c r="R32" s="4"/>
      <c r="S32" s="4"/>
      <c r="T32" s="4"/>
      <c r="U32" s="4"/>
      <c r="V32" s="4"/>
      <c r="W32" s="4"/>
      <c r="X32" s="4"/>
    </row>
    <row r="33" spans="2:24" ht="15">
      <c r="B33" s="5" t="s">
        <v>1</v>
      </c>
      <c r="C33" s="5" t="s">
        <v>2</v>
      </c>
      <c r="D33" s="5" t="s">
        <v>3</v>
      </c>
      <c r="E33" s="5" t="s">
        <v>4</v>
      </c>
      <c r="F33" s="5" t="s">
        <v>5</v>
      </c>
      <c r="G33" s="5" t="s">
        <v>6</v>
      </c>
      <c r="H33" s="5" t="s">
        <v>7</v>
      </c>
      <c r="J33" s="4"/>
      <c r="K33" s="14" t="s">
        <v>1</v>
      </c>
      <c r="L33" s="15" t="s">
        <v>8</v>
      </c>
      <c r="M33" s="15" t="s">
        <v>2</v>
      </c>
      <c r="N33" s="15" t="s">
        <v>9</v>
      </c>
      <c r="O33" s="15" t="s">
        <v>10</v>
      </c>
      <c r="P33" s="15" t="s">
        <v>11</v>
      </c>
      <c r="Q33" s="15" t="s">
        <v>12</v>
      </c>
      <c r="R33" s="15" t="s">
        <v>13</v>
      </c>
      <c r="S33" s="15" t="s">
        <v>14</v>
      </c>
      <c r="T33" s="15" t="s">
        <v>15</v>
      </c>
      <c r="U33" s="15" t="s">
        <v>16</v>
      </c>
      <c r="V33" s="15" t="s">
        <v>17</v>
      </c>
      <c r="W33" s="16" t="s">
        <v>18</v>
      </c>
      <c r="X33" s="4"/>
    </row>
    <row r="34" spans="2:24">
      <c r="B34" s="2" t="s">
        <v>19</v>
      </c>
      <c r="C34" s="2" t="str">
        <f>M34</f>
        <v>ELXN</v>
      </c>
      <c r="D34" s="2">
        <f>N35</f>
        <v>6.6299999999999998E-2</v>
      </c>
      <c r="E34" s="3">
        <v>3.15</v>
      </c>
      <c r="F34" s="2">
        <f>(D34-D35)/E34</f>
        <v>5.3333333333333323E-3</v>
      </c>
      <c r="G34" s="13">
        <f>G29</f>
        <v>5.1020408163265311E-3</v>
      </c>
      <c r="H34" s="2" t="str">
        <f>IF(F34&lt;G34,"ok","not ok")</f>
        <v>not ok</v>
      </c>
      <c r="J34" s="4"/>
      <c r="K34" s="17" t="s">
        <v>20</v>
      </c>
      <c r="L34" s="4" t="s">
        <v>21</v>
      </c>
      <c r="M34" s="4" t="s">
        <v>29</v>
      </c>
      <c r="N34" s="4">
        <v>4.1099999999999998E-2</v>
      </c>
      <c r="O34" s="4">
        <v>0</v>
      </c>
      <c r="P34" s="4">
        <v>0</v>
      </c>
      <c r="Q34" s="4">
        <v>0</v>
      </c>
      <c r="R34" s="4">
        <v>0</v>
      </c>
      <c r="S34" s="4">
        <v>8.3199999999999993E-3</v>
      </c>
      <c r="T34" s="4">
        <v>667</v>
      </c>
      <c r="U34" s="4">
        <v>5.75</v>
      </c>
      <c r="V34" s="4">
        <v>11.25</v>
      </c>
      <c r="W34" s="18">
        <v>18.25</v>
      </c>
      <c r="X34" s="4"/>
    </row>
    <row r="35" spans="2:24">
      <c r="B35" s="2" t="s">
        <v>23</v>
      </c>
      <c r="C35" s="2" t="str">
        <f>M35</f>
        <v>ELXN</v>
      </c>
      <c r="D35" s="2">
        <f>N36</f>
        <v>4.9500000000000002E-2</v>
      </c>
      <c r="E35" s="3">
        <v>3.15</v>
      </c>
      <c r="F35" s="2">
        <f>(D35-D36)/E35</f>
        <v>5.4285714285714302E-3</v>
      </c>
      <c r="G35" s="13">
        <f>G34</f>
        <v>5.1020408163265311E-3</v>
      </c>
      <c r="H35" s="2" t="str">
        <f>IF(F35&lt;G35,"ok","not ok")</f>
        <v>not ok</v>
      </c>
      <c r="J35" s="4"/>
      <c r="K35" s="17" t="s">
        <v>19</v>
      </c>
      <c r="L35" s="4" t="s">
        <v>21</v>
      </c>
      <c r="M35" s="4" t="s">
        <v>29</v>
      </c>
      <c r="N35" s="4">
        <v>6.6299999999999998E-2</v>
      </c>
      <c r="O35" s="4">
        <v>0</v>
      </c>
      <c r="P35" s="4">
        <v>0</v>
      </c>
      <c r="Q35" s="4">
        <v>0</v>
      </c>
      <c r="R35" s="4">
        <v>0</v>
      </c>
      <c r="S35" s="4">
        <v>6.8300000000000001E-3</v>
      </c>
      <c r="T35" s="4">
        <v>668</v>
      </c>
      <c r="U35" s="4">
        <v>5.75</v>
      </c>
      <c r="V35" s="4">
        <v>6.5330000000000004</v>
      </c>
      <c r="W35" s="18">
        <v>15.75</v>
      </c>
      <c r="X35" s="4"/>
    </row>
    <row r="36" spans="2:24">
      <c r="B36" s="2" t="s">
        <v>24</v>
      </c>
      <c r="C36" s="2" t="str">
        <f>M36</f>
        <v>ELXN</v>
      </c>
      <c r="D36" s="2">
        <f>N37</f>
        <v>3.2399999999999998E-2</v>
      </c>
      <c r="E36" s="3">
        <v>3.15</v>
      </c>
      <c r="F36" s="2">
        <f>(D36-D37)/E36</f>
        <v>4.8888888888888879E-3</v>
      </c>
      <c r="G36" s="13">
        <f t="shared" ref="G36:G38" si="2">G35</f>
        <v>5.1020408163265311E-3</v>
      </c>
      <c r="H36" s="2" t="str">
        <f>IF(F36&lt;G36,"ok","not ok")</f>
        <v>ok</v>
      </c>
      <c r="J36" s="4"/>
      <c r="K36" s="17" t="s">
        <v>23</v>
      </c>
      <c r="L36" s="4" t="s">
        <v>21</v>
      </c>
      <c r="M36" s="4" t="s">
        <v>29</v>
      </c>
      <c r="N36" s="4">
        <v>4.9500000000000002E-2</v>
      </c>
      <c r="O36" s="4">
        <v>0</v>
      </c>
      <c r="P36" s="4">
        <v>0</v>
      </c>
      <c r="Q36" s="4">
        <v>0</v>
      </c>
      <c r="R36" s="4">
        <v>0</v>
      </c>
      <c r="S36" s="4">
        <v>5.0699999999999999E-3</v>
      </c>
      <c r="T36" s="4">
        <v>669</v>
      </c>
      <c r="U36" s="4">
        <v>5.75</v>
      </c>
      <c r="V36" s="4">
        <v>6.4779999999999998</v>
      </c>
      <c r="W36" s="18">
        <v>12.6</v>
      </c>
      <c r="X36" s="4"/>
    </row>
    <row r="37" spans="2:24">
      <c r="B37" s="2" t="s">
        <v>25</v>
      </c>
      <c r="C37" s="2" t="str">
        <f>M37</f>
        <v>ELXN</v>
      </c>
      <c r="D37" s="2">
        <f>N38</f>
        <v>1.7000000000000001E-2</v>
      </c>
      <c r="E37" s="3">
        <v>3.15</v>
      </c>
      <c r="F37" s="2">
        <f>(D37-D38)/E37</f>
        <v>3.7460317460317467E-3</v>
      </c>
      <c r="G37" s="13">
        <f t="shared" si="2"/>
        <v>5.1020408163265311E-3</v>
      </c>
      <c r="H37" s="2" t="str">
        <f>IF(F37&lt;G37,"ok","not ok")</f>
        <v>ok</v>
      </c>
      <c r="J37" s="4"/>
      <c r="K37" s="17" t="s">
        <v>24</v>
      </c>
      <c r="L37" s="4" t="s">
        <v>21</v>
      </c>
      <c r="M37" s="4" t="s">
        <v>29</v>
      </c>
      <c r="N37" s="4">
        <v>3.2399999999999998E-2</v>
      </c>
      <c r="O37" s="4">
        <v>0</v>
      </c>
      <c r="P37" s="4">
        <v>0</v>
      </c>
      <c r="Q37" s="4">
        <v>0</v>
      </c>
      <c r="R37" s="4">
        <v>0</v>
      </c>
      <c r="S37" s="4">
        <v>3.32E-3</v>
      </c>
      <c r="T37" s="4">
        <v>670</v>
      </c>
      <c r="U37" s="4">
        <v>5.75</v>
      </c>
      <c r="V37" s="4">
        <v>6.4779999999999998</v>
      </c>
      <c r="W37" s="18">
        <v>9.4499999999999993</v>
      </c>
      <c r="X37" s="4"/>
    </row>
    <row r="38" spans="2:24">
      <c r="B38" s="2" t="s">
        <v>26</v>
      </c>
      <c r="C38" s="2" t="str">
        <f>M38</f>
        <v>ELXN</v>
      </c>
      <c r="D38" s="2">
        <f>N39</f>
        <v>5.1999999999999998E-3</v>
      </c>
      <c r="E38" s="3">
        <v>3.15</v>
      </c>
      <c r="F38" s="2">
        <f>(D38-D39)/E38</f>
        <v>1.6507936507936507E-3</v>
      </c>
      <c r="G38" s="13">
        <f t="shared" si="2"/>
        <v>5.1020408163265311E-3</v>
      </c>
      <c r="H38" s="2" t="str">
        <f>IF(F38&lt;G38,"ok","not ok")</f>
        <v>ok</v>
      </c>
      <c r="J38" s="4"/>
      <c r="K38" s="17" t="s">
        <v>25</v>
      </c>
      <c r="L38" s="4" t="s">
        <v>21</v>
      </c>
      <c r="M38" s="4" t="s">
        <v>29</v>
      </c>
      <c r="N38" s="4">
        <v>1.7000000000000001E-2</v>
      </c>
      <c r="O38" s="4">
        <v>0</v>
      </c>
      <c r="P38" s="4">
        <v>0</v>
      </c>
      <c r="Q38" s="4">
        <v>0</v>
      </c>
      <c r="R38" s="4">
        <v>0</v>
      </c>
      <c r="S38" s="4">
        <v>1.72E-3</v>
      </c>
      <c r="T38" s="4">
        <v>671</v>
      </c>
      <c r="U38" s="4">
        <v>5.75</v>
      </c>
      <c r="V38" s="4">
        <v>6.4790000000000001</v>
      </c>
      <c r="W38" s="18">
        <v>6.3</v>
      </c>
      <c r="X38" s="4"/>
    </row>
    <row r="39" spans="2:24">
      <c r="J39" s="4"/>
      <c r="K39" s="19" t="s">
        <v>26</v>
      </c>
      <c r="L39" s="20" t="s">
        <v>21</v>
      </c>
      <c r="M39" s="20" t="s">
        <v>29</v>
      </c>
      <c r="N39" s="20">
        <v>5.1999999999999998E-3</v>
      </c>
      <c r="O39" s="20">
        <v>0</v>
      </c>
      <c r="P39" s="20">
        <v>0</v>
      </c>
      <c r="Q39" s="20">
        <v>0</v>
      </c>
      <c r="R39" s="20">
        <v>0</v>
      </c>
      <c r="S39" s="20">
        <v>5.1000000000000004E-4</v>
      </c>
      <c r="T39" s="20">
        <v>672</v>
      </c>
      <c r="U39" s="20">
        <v>5.75</v>
      </c>
      <c r="V39" s="20">
        <v>6.48</v>
      </c>
      <c r="W39" s="21">
        <v>3.15</v>
      </c>
      <c r="X39" s="4"/>
    </row>
    <row r="41" spans="2:24">
      <c r="J41" s="4"/>
      <c r="K41" s="4"/>
      <c r="L41" s="4"/>
      <c r="M41" s="4"/>
      <c r="N41" s="4"/>
      <c r="O41" s="4"/>
      <c r="P41" s="4"/>
      <c r="Q41" s="4"/>
      <c r="R41" s="4"/>
      <c r="S41" s="4"/>
      <c r="T41" s="4"/>
      <c r="U41" s="4"/>
      <c r="V41" s="4"/>
      <c r="W41" s="4"/>
      <c r="X41" s="4"/>
    </row>
    <row r="42" spans="2:24" ht="15">
      <c r="B42" s="5" t="s">
        <v>1</v>
      </c>
      <c r="C42" s="5" t="s">
        <v>2</v>
      </c>
      <c r="D42" s="5" t="s">
        <v>3</v>
      </c>
      <c r="E42" s="5" t="s">
        <v>4</v>
      </c>
      <c r="F42" s="5" t="s">
        <v>5</v>
      </c>
      <c r="G42" s="5" t="s">
        <v>6</v>
      </c>
      <c r="H42" s="5" t="s">
        <v>7</v>
      </c>
      <c r="J42" s="4"/>
      <c r="K42" s="14" t="s">
        <v>1</v>
      </c>
      <c r="L42" s="15" t="s">
        <v>8</v>
      </c>
      <c r="M42" s="15" t="s">
        <v>2</v>
      </c>
      <c r="N42" s="15" t="s">
        <v>9</v>
      </c>
      <c r="O42" s="15" t="s">
        <v>10</v>
      </c>
      <c r="P42" s="15" t="s">
        <v>11</v>
      </c>
      <c r="Q42" s="15" t="s">
        <v>12</v>
      </c>
      <c r="R42" s="15" t="s">
        <v>13</v>
      </c>
      <c r="S42" s="15" t="s">
        <v>14</v>
      </c>
      <c r="T42" s="15" t="s">
        <v>15</v>
      </c>
      <c r="U42" s="15" t="s">
        <v>16</v>
      </c>
      <c r="V42" s="15" t="s">
        <v>17</v>
      </c>
      <c r="W42" s="16" t="s">
        <v>18</v>
      </c>
      <c r="X42" s="4"/>
    </row>
    <row r="43" spans="2:24">
      <c r="B43" s="2" t="s">
        <v>19</v>
      </c>
      <c r="C43" s="2" t="str">
        <f>M43</f>
        <v>ELXP</v>
      </c>
      <c r="D43" s="2">
        <f>N44</f>
        <v>5.3600000000000002E-2</v>
      </c>
      <c r="E43" s="3">
        <v>3.15</v>
      </c>
      <c r="F43" s="2">
        <f>(D43-D44)/E43</f>
        <v>4.317460317460318E-3</v>
      </c>
      <c r="G43" s="13">
        <f>G25</f>
        <v>5.1020408163265311E-3</v>
      </c>
      <c r="H43" s="2" t="str">
        <f>IF(F43&lt;G43,"ok","not ok")</f>
        <v>ok</v>
      </c>
      <c r="J43" s="4"/>
      <c r="K43" s="17" t="s">
        <v>20</v>
      </c>
      <c r="L43" s="4" t="s">
        <v>21</v>
      </c>
      <c r="M43" s="4" t="s">
        <v>30</v>
      </c>
      <c r="N43" s="4">
        <v>4.0300000000000002E-2</v>
      </c>
      <c r="O43" s="4">
        <v>0</v>
      </c>
      <c r="P43" s="4">
        <v>0</v>
      </c>
      <c r="Q43" s="4">
        <v>0</v>
      </c>
      <c r="R43" s="4">
        <v>0</v>
      </c>
      <c r="S43" s="4">
        <v>5.2300000000000003E-3</v>
      </c>
      <c r="T43" s="4">
        <v>667</v>
      </c>
      <c r="U43" s="4">
        <v>5.75</v>
      </c>
      <c r="V43" s="4">
        <v>11.25</v>
      </c>
      <c r="W43" s="18">
        <v>18.25</v>
      </c>
      <c r="X43" s="4"/>
    </row>
    <row r="44" spans="2:24">
      <c r="B44" s="2" t="s">
        <v>23</v>
      </c>
      <c r="C44" s="2" t="str">
        <f>M44</f>
        <v>ELXP</v>
      </c>
      <c r="D44" s="2">
        <f>N45</f>
        <v>0.04</v>
      </c>
      <c r="E44" s="3">
        <v>3.15</v>
      </c>
      <c r="F44" s="2">
        <f>(D44-D45)/E44</f>
        <v>4.3809523809523812E-3</v>
      </c>
      <c r="G44" s="13">
        <f t="shared" ref="G44:G47" si="3">G26</f>
        <v>5.1020408163265311E-3</v>
      </c>
      <c r="H44" s="2" t="str">
        <f>IF(F44&lt;G44,"ok","not ok")</f>
        <v>ok</v>
      </c>
      <c r="J44" s="4"/>
      <c r="K44" s="17" t="s">
        <v>19</v>
      </c>
      <c r="L44" s="4" t="s">
        <v>21</v>
      </c>
      <c r="M44" s="4" t="s">
        <v>30</v>
      </c>
      <c r="N44" s="4">
        <v>5.3600000000000002E-2</v>
      </c>
      <c r="O44" s="4">
        <v>0</v>
      </c>
      <c r="P44" s="4">
        <v>0</v>
      </c>
      <c r="Q44" s="4">
        <v>0</v>
      </c>
      <c r="R44" s="4">
        <v>0</v>
      </c>
      <c r="S44" s="4">
        <v>4.2900000000000004E-3</v>
      </c>
      <c r="T44" s="4">
        <v>668</v>
      </c>
      <c r="U44" s="4">
        <v>5.75</v>
      </c>
      <c r="V44" s="4">
        <v>6.5330000000000004</v>
      </c>
      <c r="W44" s="18">
        <v>15.75</v>
      </c>
      <c r="X44" s="4"/>
    </row>
    <row r="45" spans="2:24">
      <c r="B45" s="2" t="s">
        <v>24</v>
      </c>
      <c r="C45" s="2" t="str">
        <f>M45</f>
        <v>ELXP</v>
      </c>
      <c r="D45" s="2">
        <f>N46</f>
        <v>2.6200000000000001E-2</v>
      </c>
      <c r="E45" s="3">
        <v>3.15</v>
      </c>
      <c r="F45" s="2">
        <f>(D45-D46)/E45</f>
        <v>3.9682539682539689E-3</v>
      </c>
      <c r="G45" s="13">
        <f t="shared" si="3"/>
        <v>5.1020408163265311E-3</v>
      </c>
      <c r="H45" s="2" t="str">
        <f>IF(F45&lt;G45,"ok","not ok")</f>
        <v>ok</v>
      </c>
      <c r="J45" s="4"/>
      <c r="K45" s="17" t="s">
        <v>23</v>
      </c>
      <c r="L45" s="4" t="s">
        <v>21</v>
      </c>
      <c r="M45" s="4" t="s">
        <v>30</v>
      </c>
      <c r="N45" s="4">
        <v>0.04</v>
      </c>
      <c r="O45" s="4">
        <v>0</v>
      </c>
      <c r="P45" s="4">
        <v>0</v>
      </c>
      <c r="Q45" s="4">
        <v>0</v>
      </c>
      <c r="R45" s="4">
        <v>0</v>
      </c>
      <c r="S45" s="4">
        <v>3.1900000000000001E-3</v>
      </c>
      <c r="T45" s="4">
        <v>669</v>
      </c>
      <c r="U45" s="4">
        <v>5.75</v>
      </c>
      <c r="V45" s="4">
        <v>6.4779999999999998</v>
      </c>
      <c r="W45" s="18">
        <v>12.6</v>
      </c>
      <c r="X45" s="4"/>
    </row>
    <row r="46" spans="2:24">
      <c r="B46" s="2" t="s">
        <v>25</v>
      </c>
      <c r="C46" s="2" t="str">
        <f>M46</f>
        <v>ELXP</v>
      </c>
      <c r="D46" s="2">
        <f>N47</f>
        <v>1.37E-2</v>
      </c>
      <c r="E46" s="3">
        <v>3.15</v>
      </c>
      <c r="F46" s="2">
        <f>(D46-D47)/E46</f>
        <v>3.0158730158730165E-3</v>
      </c>
      <c r="G46" s="13">
        <f t="shared" si="3"/>
        <v>5.1020408163265311E-3</v>
      </c>
      <c r="H46" s="2" t="str">
        <f>IF(F46&lt;G46,"ok","not ok")</f>
        <v>ok</v>
      </c>
      <c r="J46" s="4"/>
      <c r="K46" s="17" t="s">
        <v>24</v>
      </c>
      <c r="L46" s="4" t="s">
        <v>21</v>
      </c>
      <c r="M46" s="4" t="s">
        <v>30</v>
      </c>
      <c r="N46" s="4">
        <v>2.6200000000000001E-2</v>
      </c>
      <c r="O46" s="4">
        <v>0</v>
      </c>
      <c r="P46" s="4">
        <v>0</v>
      </c>
      <c r="Q46" s="4">
        <v>0</v>
      </c>
      <c r="R46" s="4">
        <v>0</v>
      </c>
      <c r="S46" s="4">
        <v>2.0899999999999998E-3</v>
      </c>
      <c r="T46" s="4">
        <v>670</v>
      </c>
      <c r="U46" s="4">
        <v>5.75</v>
      </c>
      <c r="V46" s="4">
        <v>6.4779999999999998</v>
      </c>
      <c r="W46" s="18">
        <v>9.4499999999999993</v>
      </c>
      <c r="X46" s="4"/>
    </row>
    <row r="47" spans="2:24">
      <c r="B47" s="2" t="s">
        <v>26</v>
      </c>
      <c r="C47" s="2" t="str">
        <f>M47</f>
        <v>ELXP</v>
      </c>
      <c r="D47" s="2">
        <f>N48</f>
        <v>4.1999999999999997E-3</v>
      </c>
      <c r="E47" s="3">
        <v>3.15</v>
      </c>
      <c r="F47" s="2">
        <f>(D47-D48)/E47</f>
        <v>1.3333333333333333E-3</v>
      </c>
      <c r="G47" s="13">
        <f t="shared" si="3"/>
        <v>5.1020408163265311E-3</v>
      </c>
      <c r="H47" s="2" t="str">
        <f>IF(F47&lt;G47,"ok","not ok")</f>
        <v>ok</v>
      </c>
      <c r="J47" s="4"/>
      <c r="K47" s="17" t="s">
        <v>25</v>
      </c>
      <c r="L47" s="4" t="s">
        <v>21</v>
      </c>
      <c r="M47" s="4" t="s">
        <v>30</v>
      </c>
      <c r="N47" s="4">
        <v>1.37E-2</v>
      </c>
      <c r="O47" s="4">
        <v>0</v>
      </c>
      <c r="P47" s="4">
        <v>0</v>
      </c>
      <c r="Q47" s="4">
        <v>0</v>
      </c>
      <c r="R47" s="4">
        <v>0</v>
      </c>
      <c r="S47" s="4">
        <v>1.08E-3</v>
      </c>
      <c r="T47" s="4">
        <v>671</v>
      </c>
      <c r="U47" s="4">
        <v>5.75</v>
      </c>
      <c r="V47" s="4">
        <v>6.4790000000000001</v>
      </c>
      <c r="W47" s="18">
        <v>6.3</v>
      </c>
      <c r="X47" s="4"/>
    </row>
    <row r="48" spans="2:24">
      <c r="J48" s="4"/>
      <c r="K48" s="19" t="s">
        <v>26</v>
      </c>
      <c r="L48" s="20" t="s">
        <v>21</v>
      </c>
      <c r="M48" s="20" t="s">
        <v>30</v>
      </c>
      <c r="N48" s="20">
        <v>4.1999999999999997E-3</v>
      </c>
      <c r="O48" s="20">
        <v>0</v>
      </c>
      <c r="P48" s="20">
        <v>0</v>
      </c>
      <c r="Q48" s="20">
        <v>0</v>
      </c>
      <c r="R48" s="20">
        <v>0</v>
      </c>
      <c r="S48" s="20">
        <v>3.2000000000000003E-4</v>
      </c>
      <c r="T48" s="20">
        <v>672</v>
      </c>
      <c r="U48" s="20">
        <v>5.75</v>
      </c>
      <c r="V48" s="20">
        <v>6.48</v>
      </c>
      <c r="W48" s="21">
        <v>3.15</v>
      </c>
      <c r="X48" s="4"/>
    </row>
    <row r="50" spans="2:24">
      <c r="J50" s="4"/>
      <c r="K50" s="4"/>
      <c r="L50" s="4"/>
      <c r="M50" s="4"/>
      <c r="N50" s="4"/>
      <c r="O50" s="4"/>
      <c r="P50" s="4"/>
      <c r="Q50" s="4"/>
      <c r="R50" s="4"/>
      <c r="S50" s="4"/>
      <c r="T50" s="4"/>
      <c r="U50" s="4"/>
      <c r="V50" s="4"/>
      <c r="W50" s="4"/>
      <c r="X50" s="4"/>
    </row>
    <row r="51" spans="2:24" ht="15">
      <c r="B51" s="5" t="s">
        <v>1</v>
      </c>
      <c r="C51" s="5" t="s">
        <v>2</v>
      </c>
      <c r="D51" s="5" t="s">
        <v>27</v>
      </c>
      <c r="E51" s="5" t="s">
        <v>4</v>
      </c>
      <c r="F51" s="5" t="s">
        <v>5</v>
      </c>
      <c r="G51" s="5" t="s">
        <v>6</v>
      </c>
      <c r="H51" s="5" t="s">
        <v>7</v>
      </c>
      <c r="J51" s="4"/>
      <c r="K51" s="14" t="s">
        <v>1</v>
      </c>
      <c r="L51" s="15" t="s">
        <v>8</v>
      </c>
      <c r="M51" s="15" t="s">
        <v>2</v>
      </c>
      <c r="N51" s="15" t="s">
        <v>9</v>
      </c>
      <c r="O51" s="15" t="s">
        <v>10</v>
      </c>
      <c r="P51" s="15" t="s">
        <v>11</v>
      </c>
      <c r="Q51" s="15" t="s">
        <v>12</v>
      </c>
      <c r="R51" s="15" t="s">
        <v>13</v>
      </c>
      <c r="S51" s="15" t="s">
        <v>14</v>
      </c>
      <c r="T51" s="15" t="s">
        <v>15</v>
      </c>
      <c r="U51" s="15" t="s">
        <v>16</v>
      </c>
      <c r="V51" s="15" t="s">
        <v>17</v>
      </c>
      <c r="W51" s="16" t="s">
        <v>18</v>
      </c>
      <c r="X51" s="4"/>
    </row>
    <row r="52" spans="2:24">
      <c r="B52" s="2" t="s">
        <v>19</v>
      </c>
      <c r="C52" s="2" t="str">
        <f>M53</f>
        <v>ELY</v>
      </c>
      <c r="D52" s="2">
        <f>O53</f>
        <v>6.7400000000000002E-2</v>
      </c>
      <c r="E52" s="3">
        <v>3.15</v>
      </c>
      <c r="F52" s="2">
        <f>(D52-D53)/E52</f>
        <v>5.7460317460317481E-3</v>
      </c>
      <c r="G52" s="13">
        <f>G25</f>
        <v>5.1020408163265311E-3</v>
      </c>
      <c r="H52" s="2" t="str">
        <f>IF(F52&lt;G52,"ok","not ok")</f>
        <v>not ok</v>
      </c>
      <c r="J52" s="4"/>
      <c r="K52" s="17" t="s">
        <v>20</v>
      </c>
      <c r="L52" s="4" t="s">
        <v>21</v>
      </c>
      <c r="M52" s="4" t="s">
        <v>28</v>
      </c>
      <c r="N52" s="4">
        <v>0</v>
      </c>
      <c r="O52" s="4">
        <v>8.2699999999999996E-2</v>
      </c>
      <c r="P52" s="4">
        <v>0</v>
      </c>
      <c r="Q52" s="4">
        <v>0</v>
      </c>
      <c r="R52" s="4">
        <v>0</v>
      </c>
      <c r="S52" s="4">
        <v>0</v>
      </c>
      <c r="T52" s="4">
        <v>667</v>
      </c>
      <c r="U52" s="4">
        <v>5.75</v>
      </c>
      <c r="V52" s="4">
        <v>11.25</v>
      </c>
      <c r="W52" s="18">
        <v>18.25</v>
      </c>
      <c r="X52" s="4"/>
    </row>
    <row r="53" spans="2:24">
      <c r="B53" s="2" t="s">
        <v>23</v>
      </c>
      <c r="C53" s="2" t="str">
        <f>M54</f>
        <v>ELY</v>
      </c>
      <c r="D53" s="2">
        <f>O54</f>
        <v>4.9299999999999997E-2</v>
      </c>
      <c r="E53" s="3">
        <v>3.15</v>
      </c>
      <c r="F53" s="2">
        <f>(D53-D54)/E53</f>
        <v>5.5873015873015869E-3</v>
      </c>
      <c r="G53" s="13">
        <f t="shared" ref="G53:G56" si="4">G26</f>
        <v>5.1020408163265311E-3</v>
      </c>
      <c r="H53" s="2" t="str">
        <f>IF(F53&lt;G53,"ok","not ok")</f>
        <v>not ok</v>
      </c>
      <c r="J53" s="4"/>
      <c r="K53" s="17" t="s">
        <v>19</v>
      </c>
      <c r="L53" s="4" t="s">
        <v>21</v>
      </c>
      <c r="M53" s="4" t="s">
        <v>28</v>
      </c>
      <c r="N53" s="4">
        <v>0</v>
      </c>
      <c r="O53" s="4">
        <v>6.7400000000000002E-2</v>
      </c>
      <c r="P53" s="4">
        <v>0</v>
      </c>
      <c r="Q53" s="4">
        <v>0</v>
      </c>
      <c r="R53" s="4">
        <v>0</v>
      </c>
      <c r="S53" s="4">
        <v>0</v>
      </c>
      <c r="T53" s="4">
        <v>668</v>
      </c>
      <c r="U53" s="4">
        <v>5.75</v>
      </c>
      <c r="V53" s="4">
        <v>6.5330000000000004</v>
      </c>
      <c r="W53" s="18">
        <v>15.75</v>
      </c>
      <c r="X53" s="4"/>
    </row>
    <row r="54" spans="2:24">
      <c r="B54" s="2" t="s">
        <v>24</v>
      </c>
      <c r="C54" s="2" t="str">
        <f>M55</f>
        <v>ELY</v>
      </c>
      <c r="D54" s="2">
        <f>O55</f>
        <v>3.1699999999999999E-2</v>
      </c>
      <c r="E54" s="3">
        <v>3.15</v>
      </c>
      <c r="F54" s="2">
        <f>(D54-D55)/E54</f>
        <v>4.9206349206349208E-3</v>
      </c>
      <c r="G54" s="13">
        <f t="shared" si="4"/>
        <v>5.1020408163265311E-3</v>
      </c>
      <c r="H54" s="2" t="str">
        <f>IF(F54&lt;G54,"ok","not ok")</f>
        <v>ok</v>
      </c>
      <c r="J54" s="4"/>
      <c r="K54" s="17" t="s">
        <v>23</v>
      </c>
      <c r="L54" s="4" t="s">
        <v>21</v>
      </c>
      <c r="M54" s="4" t="s">
        <v>28</v>
      </c>
      <c r="N54" s="4">
        <v>0</v>
      </c>
      <c r="O54" s="4">
        <v>4.9299999999999997E-2</v>
      </c>
      <c r="P54" s="4">
        <v>0</v>
      </c>
      <c r="Q54" s="4">
        <v>0</v>
      </c>
      <c r="R54" s="4">
        <v>0</v>
      </c>
      <c r="S54" s="4">
        <v>0</v>
      </c>
      <c r="T54" s="4">
        <v>669</v>
      </c>
      <c r="U54" s="4">
        <v>5.75</v>
      </c>
      <c r="V54" s="4">
        <v>6.4779999999999998</v>
      </c>
      <c r="W54" s="18">
        <v>12.6</v>
      </c>
      <c r="X54" s="4"/>
    </row>
    <row r="55" spans="2:24">
      <c r="B55" s="2" t="s">
        <v>25</v>
      </c>
      <c r="C55" s="2" t="str">
        <f>M56</f>
        <v>ELY</v>
      </c>
      <c r="D55" s="2">
        <f>O56</f>
        <v>1.6199999999999999E-2</v>
      </c>
      <c r="E55" s="3">
        <v>3.15</v>
      </c>
      <c r="F55" s="2">
        <f>(D55-D56)/E55</f>
        <v>3.6190476190476194E-3</v>
      </c>
      <c r="G55" s="13">
        <f t="shared" si="4"/>
        <v>5.1020408163265311E-3</v>
      </c>
      <c r="H55" s="2" t="str">
        <f>IF(F55&lt;G55,"ok","not ok")</f>
        <v>ok</v>
      </c>
      <c r="J55" s="4"/>
      <c r="K55" s="17" t="s">
        <v>24</v>
      </c>
      <c r="L55" s="4" t="s">
        <v>21</v>
      </c>
      <c r="M55" s="4" t="s">
        <v>28</v>
      </c>
      <c r="N55" s="4">
        <v>0</v>
      </c>
      <c r="O55" s="4">
        <v>3.1699999999999999E-2</v>
      </c>
      <c r="P55" s="4">
        <v>0</v>
      </c>
      <c r="Q55" s="4">
        <v>0</v>
      </c>
      <c r="R55" s="4">
        <v>0</v>
      </c>
      <c r="S55" s="4">
        <v>0</v>
      </c>
      <c r="T55" s="4">
        <v>670</v>
      </c>
      <c r="U55" s="4">
        <v>5.75</v>
      </c>
      <c r="V55" s="4">
        <v>6.4779999999999998</v>
      </c>
      <c r="W55" s="18">
        <v>9.4499999999999993</v>
      </c>
      <c r="X55" s="4"/>
    </row>
    <row r="56" spans="2:24">
      <c r="B56" s="2" t="s">
        <v>26</v>
      </c>
      <c r="C56" s="2" t="str">
        <f>M57</f>
        <v>ELY</v>
      </c>
      <c r="D56" s="2">
        <f>O57</f>
        <v>4.7999999999999996E-3</v>
      </c>
      <c r="E56" s="3">
        <v>3.15</v>
      </c>
      <c r="F56" s="2">
        <f>(D56-D57)/E56</f>
        <v>1.5238095238095236E-3</v>
      </c>
      <c r="G56" s="13">
        <f t="shared" si="4"/>
        <v>5.1020408163265311E-3</v>
      </c>
      <c r="H56" s="2" t="str">
        <f>IF(F56&lt;G56,"ok","not ok")</f>
        <v>ok</v>
      </c>
      <c r="J56" s="4"/>
      <c r="K56" s="17" t="s">
        <v>25</v>
      </c>
      <c r="L56" s="4" t="s">
        <v>21</v>
      </c>
      <c r="M56" s="4" t="s">
        <v>28</v>
      </c>
      <c r="N56" s="4">
        <v>0</v>
      </c>
      <c r="O56" s="4">
        <v>1.6199999999999999E-2</v>
      </c>
      <c r="P56" s="4">
        <v>0</v>
      </c>
      <c r="Q56" s="4">
        <v>0</v>
      </c>
      <c r="R56" s="4">
        <v>0</v>
      </c>
      <c r="S56" s="4">
        <v>0</v>
      </c>
      <c r="T56" s="4">
        <v>671</v>
      </c>
      <c r="U56" s="4">
        <v>5.75</v>
      </c>
      <c r="V56" s="4">
        <v>6.4790000000000001</v>
      </c>
      <c r="W56" s="18">
        <v>6.3</v>
      </c>
      <c r="X56" s="4"/>
    </row>
    <row r="57" spans="2:24">
      <c r="J57" s="4"/>
      <c r="K57" s="19" t="s">
        <v>26</v>
      </c>
      <c r="L57" s="20" t="s">
        <v>21</v>
      </c>
      <c r="M57" s="20" t="s">
        <v>28</v>
      </c>
      <c r="N57" s="20">
        <v>0</v>
      </c>
      <c r="O57" s="20">
        <v>4.7999999999999996E-3</v>
      </c>
      <c r="P57" s="20">
        <v>0</v>
      </c>
      <c r="Q57" s="20">
        <v>0</v>
      </c>
      <c r="R57" s="20">
        <v>0</v>
      </c>
      <c r="S57" s="20">
        <v>0</v>
      </c>
      <c r="T57" s="20">
        <v>672</v>
      </c>
      <c r="U57" s="20">
        <v>5.75</v>
      </c>
      <c r="V57" s="20">
        <v>6.48</v>
      </c>
      <c r="W57" s="21">
        <v>3.15</v>
      </c>
      <c r="X57" s="4"/>
    </row>
    <row r="59" spans="2:24">
      <c r="J59" s="4"/>
      <c r="K59" s="4"/>
      <c r="L59" s="4"/>
      <c r="M59" s="4"/>
      <c r="N59" s="4"/>
      <c r="O59" s="4"/>
      <c r="P59" s="4"/>
      <c r="Q59" s="4"/>
      <c r="R59" s="4"/>
      <c r="S59" s="4"/>
      <c r="T59" s="4"/>
      <c r="U59" s="4"/>
      <c r="V59" s="4"/>
      <c r="W59" s="4"/>
      <c r="X59" s="4"/>
    </row>
    <row r="60" spans="2:24">
      <c r="J60" s="4"/>
      <c r="K60" s="4"/>
      <c r="L60" s="4"/>
      <c r="M60" s="4"/>
      <c r="N60" s="4"/>
      <c r="O60" s="4"/>
      <c r="P60" s="4"/>
      <c r="Q60" s="4"/>
      <c r="R60" s="4"/>
      <c r="S60" s="4"/>
      <c r="T60" s="4"/>
      <c r="U60" s="4"/>
      <c r="V60" s="4"/>
      <c r="W60" s="4"/>
      <c r="X60" s="4"/>
    </row>
    <row r="61" spans="2:24" ht="15">
      <c r="B61" s="5" t="s">
        <v>1</v>
      </c>
      <c r="C61" s="5" t="s">
        <v>2</v>
      </c>
      <c r="D61" s="5" t="s">
        <v>27</v>
      </c>
      <c r="E61" s="5" t="s">
        <v>4</v>
      </c>
      <c r="F61" s="5" t="s">
        <v>5</v>
      </c>
      <c r="G61" s="5" t="s">
        <v>6</v>
      </c>
      <c r="H61" s="5" t="s">
        <v>7</v>
      </c>
      <c r="J61" s="4"/>
      <c r="K61" s="14" t="s">
        <v>1</v>
      </c>
      <c r="L61" s="15" t="s">
        <v>8</v>
      </c>
      <c r="M61" s="15" t="s">
        <v>2</v>
      </c>
      <c r="N61" s="15" t="s">
        <v>9</v>
      </c>
      <c r="O61" s="15" t="s">
        <v>10</v>
      </c>
      <c r="P61" s="15" t="s">
        <v>11</v>
      </c>
      <c r="Q61" s="15" t="s">
        <v>12</v>
      </c>
      <c r="R61" s="15" t="s">
        <v>13</v>
      </c>
      <c r="S61" s="15" t="s">
        <v>14</v>
      </c>
      <c r="T61" s="15" t="s">
        <v>15</v>
      </c>
      <c r="U61" s="15" t="s">
        <v>16</v>
      </c>
      <c r="V61" s="15" t="s">
        <v>17</v>
      </c>
      <c r="W61" s="16" t="s">
        <v>18</v>
      </c>
      <c r="X61" s="4"/>
    </row>
    <row r="62" spans="2:24">
      <c r="B62" s="2" t="s">
        <v>19</v>
      </c>
      <c r="C62" s="2" t="str">
        <f>M63</f>
        <v>ELYN</v>
      </c>
      <c r="D62" s="2">
        <f>O63</f>
        <v>6.7400000000000002E-2</v>
      </c>
      <c r="E62" s="3">
        <v>3.15</v>
      </c>
      <c r="F62" s="2">
        <f>(D62-D63)/E62</f>
        <v>5.7460317460317481E-3</v>
      </c>
      <c r="G62" s="13">
        <f>G56</f>
        <v>5.1020408163265311E-3</v>
      </c>
      <c r="H62" s="2" t="str">
        <f>IF(F62&lt;G62,"ok","not ok")</f>
        <v>not ok</v>
      </c>
      <c r="J62" s="4"/>
      <c r="K62" s="17" t="s">
        <v>20</v>
      </c>
      <c r="L62" s="4" t="s">
        <v>21</v>
      </c>
      <c r="M62" s="4" t="s">
        <v>31</v>
      </c>
      <c r="N62" s="4">
        <v>-2.0000000000000001E-4</v>
      </c>
      <c r="O62" s="4">
        <v>8.2699999999999996E-2</v>
      </c>
      <c r="P62" s="4">
        <v>0</v>
      </c>
      <c r="Q62" s="4">
        <v>0</v>
      </c>
      <c r="R62" s="4">
        <v>0</v>
      </c>
      <c r="S62" s="4">
        <v>-8.7000000000000001E-4</v>
      </c>
      <c r="T62" s="4">
        <v>667</v>
      </c>
      <c r="U62" s="4">
        <v>5.75</v>
      </c>
      <c r="V62" s="4">
        <v>11.25</v>
      </c>
      <c r="W62" s="18">
        <v>18.25</v>
      </c>
      <c r="X62" s="4"/>
    </row>
    <row r="63" spans="2:24">
      <c r="B63" s="2" t="s">
        <v>23</v>
      </c>
      <c r="C63" s="2" t="str">
        <f>M64</f>
        <v>ELYN</v>
      </c>
      <c r="D63" s="2">
        <f>O64</f>
        <v>4.9299999999999997E-2</v>
      </c>
      <c r="E63" s="3">
        <v>3.15</v>
      </c>
      <c r="F63" s="2">
        <f>(D63-D64)/E63</f>
        <v>5.5873015873015869E-3</v>
      </c>
      <c r="G63" s="13">
        <f>G54</f>
        <v>5.1020408163265311E-3</v>
      </c>
      <c r="H63" s="2" t="str">
        <f>IF(F63&lt;G63,"ok","not ok")</f>
        <v>not ok</v>
      </c>
      <c r="J63" s="4"/>
      <c r="K63" s="17" t="s">
        <v>19</v>
      </c>
      <c r="L63" s="4" t="s">
        <v>21</v>
      </c>
      <c r="M63" s="4" t="s">
        <v>31</v>
      </c>
      <c r="N63" s="4">
        <v>-3.5999999999999999E-3</v>
      </c>
      <c r="O63" s="4">
        <v>6.7400000000000002E-2</v>
      </c>
      <c r="P63" s="4">
        <v>0</v>
      </c>
      <c r="Q63" s="4">
        <v>0</v>
      </c>
      <c r="R63" s="4">
        <v>0</v>
      </c>
      <c r="S63" s="4">
        <v>-7.2000000000000005E-4</v>
      </c>
      <c r="T63" s="4">
        <v>668</v>
      </c>
      <c r="U63" s="4">
        <v>5.75</v>
      </c>
      <c r="V63" s="4">
        <v>6.5330000000000004</v>
      </c>
      <c r="W63" s="18">
        <v>15.75</v>
      </c>
      <c r="X63" s="4"/>
    </row>
    <row r="64" spans="2:24">
      <c r="B64" s="2" t="s">
        <v>24</v>
      </c>
      <c r="C64" s="2" t="str">
        <f>M65</f>
        <v>ELYN</v>
      </c>
      <c r="D64" s="2">
        <f>O65</f>
        <v>3.1699999999999999E-2</v>
      </c>
      <c r="E64" s="3">
        <v>3.15</v>
      </c>
      <c r="F64" s="2">
        <f>(D64-D65)/E64</f>
        <v>4.9206349206349208E-3</v>
      </c>
      <c r="G64" s="13">
        <f>G62</f>
        <v>5.1020408163265311E-3</v>
      </c>
      <c r="H64" s="2" t="str">
        <f>IF(F64&lt;G64,"ok","not ok")</f>
        <v>ok</v>
      </c>
      <c r="J64" s="4"/>
      <c r="K64" s="17" t="s">
        <v>23</v>
      </c>
      <c r="L64" s="4" t="s">
        <v>21</v>
      </c>
      <c r="M64" s="4" t="s">
        <v>31</v>
      </c>
      <c r="N64" s="4">
        <v>-2.7000000000000001E-3</v>
      </c>
      <c r="O64" s="4">
        <v>4.9299999999999997E-2</v>
      </c>
      <c r="P64" s="4">
        <v>0</v>
      </c>
      <c r="Q64" s="4">
        <v>0</v>
      </c>
      <c r="R64" s="4">
        <v>0</v>
      </c>
      <c r="S64" s="4">
        <v>-5.2999999999999998E-4</v>
      </c>
      <c r="T64" s="4">
        <v>669</v>
      </c>
      <c r="U64" s="4">
        <v>5.75</v>
      </c>
      <c r="V64" s="4">
        <v>6.4779999999999998</v>
      </c>
      <c r="W64" s="18">
        <v>12.6</v>
      </c>
      <c r="X64" s="4"/>
    </row>
    <row r="65" spans="2:24">
      <c r="B65" s="2" t="s">
        <v>25</v>
      </c>
      <c r="C65" s="2" t="str">
        <f>M66</f>
        <v>ELYN</v>
      </c>
      <c r="D65" s="2">
        <f>O66</f>
        <v>1.6199999999999999E-2</v>
      </c>
      <c r="E65" s="3">
        <v>3.15</v>
      </c>
      <c r="F65" s="2">
        <f>(D65-D66)/E65</f>
        <v>3.6190476190476194E-3</v>
      </c>
      <c r="G65" s="13">
        <f t="shared" ref="G65:G66" si="5">G63</f>
        <v>5.1020408163265311E-3</v>
      </c>
      <c r="H65" s="2" t="str">
        <f>IF(F65&lt;G65,"ok","not ok")</f>
        <v>ok</v>
      </c>
      <c r="J65" s="4"/>
      <c r="K65" s="17" t="s">
        <v>24</v>
      </c>
      <c r="L65" s="4" t="s">
        <v>21</v>
      </c>
      <c r="M65" s="4" t="s">
        <v>31</v>
      </c>
      <c r="N65" s="4">
        <v>-1.8E-3</v>
      </c>
      <c r="O65" s="4">
        <v>3.1699999999999999E-2</v>
      </c>
      <c r="P65" s="4">
        <v>0</v>
      </c>
      <c r="Q65" s="4">
        <v>0</v>
      </c>
      <c r="R65" s="4">
        <v>0</v>
      </c>
      <c r="S65" s="4">
        <v>-3.5E-4</v>
      </c>
      <c r="T65" s="4">
        <v>670</v>
      </c>
      <c r="U65" s="4">
        <v>5.75</v>
      </c>
      <c r="V65" s="4">
        <v>6.4779999999999998</v>
      </c>
      <c r="W65" s="18">
        <v>9.4499999999999993</v>
      </c>
      <c r="X65" s="4"/>
    </row>
    <row r="66" spans="2:24">
      <c r="B66" s="2" t="s">
        <v>26</v>
      </c>
      <c r="C66" s="2" t="str">
        <f>M67</f>
        <v>ELYN</v>
      </c>
      <c r="D66" s="2">
        <f>O67</f>
        <v>4.7999999999999996E-3</v>
      </c>
      <c r="E66" s="3">
        <v>3.15</v>
      </c>
      <c r="F66" s="2">
        <f>(D66-D67)/E66</f>
        <v>1.5238095238095236E-3</v>
      </c>
      <c r="G66" s="13">
        <f t="shared" si="5"/>
        <v>5.1020408163265311E-3</v>
      </c>
      <c r="H66" s="2" t="str">
        <f>IF(F66&lt;G66,"ok","not ok")</f>
        <v>ok</v>
      </c>
      <c r="J66" s="4"/>
      <c r="K66" s="17" t="s">
        <v>25</v>
      </c>
      <c r="L66" s="4" t="s">
        <v>21</v>
      </c>
      <c r="M66" s="4" t="s">
        <v>31</v>
      </c>
      <c r="N66" s="4">
        <v>-8.9999999999999998E-4</v>
      </c>
      <c r="O66" s="4">
        <v>1.6199999999999999E-2</v>
      </c>
      <c r="P66" s="4">
        <v>0</v>
      </c>
      <c r="Q66" s="4">
        <v>0</v>
      </c>
      <c r="R66" s="4">
        <v>0</v>
      </c>
      <c r="S66" s="4">
        <v>-1.8000000000000001E-4</v>
      </c>
      <c r="T66" s="4">
        <v>671</v>
      </c>
      <c r="U66" s="4">
        <v>5.75</v>
      </c>
      <c r="V66" s="4">
        <v>6.4790000000000001</v>
      </c>
      <c r="W66" s="18">
        <v>6.3</v>
      </c>
      <c r="X66" s="4"/>
    </row>
    <row r="67" spans="2:24">
      <c r="J67" s="4"/>
      <c r="K67" s="19" t="s">
        <v>26</v>
      </c>
      <c r="L67" s="20" t="s">
        <v>21</v>
      </c>
      <c r="M67" s="20" t="s">
        <v>31</v>
      </c>
      <c r="N67" s="20">
        <v>-2.9999999999999997E-4</v>
      </c>
      <c r="O67" s="20">
        <v>4.7999999999999996E-3</v>
      </c>
      <c r="P67" s="20">
        <v>0</v>
      </c>
      <c r="Q67" s="20">
        <v>0</v>
      </c>
      <c r="R67" s="20">
        <v>0</v>
      </c>
      <c r="S67" s="20">
        <v>-5.0000000000000002E-5</v>
      </c>
      <c r="T67" s="20">
        <v>672</v>
      </c>
      <c r="U67" s="20">
        <v>5.75</v>
      </c>
      <c r="V67" s="20">
        <v>6.48</v>
      </c>
      <c r="W67" s="21">
        <v>3.15</v>
      </c>
      <c r="X67" s="4"/>
    </row>
    <row r="69" spans="2:24">
      <c r="J69" s="4"/>
      <c r="K69" s="4"/>
      <c r="L69" s="4"/>
      <c r="M69" s="4"/>
      <c r="N69" s="4"/>
      <c r="O69" s="4"/>
      <c r="P69" s="4"/>
      <c r="Q69" s="4"/>
      <c r="R69" s="4"/>
      <c r="S69" s="4"/>
      <c r="T69" s="4"/>
      <c r="U69" s="4"/>
      <c r="V69" s="4"/>
      <c r="W69" s="4"/>
      <c r="X69" s="4"/>
    </row>
    <row r="70" spans="2:24">
      <c r="J70" s="4"/>
      <c r="K70" s="4"/>
      <c r="L70" s="4"/>
      <c r="M70" s="4"/>
      <c r="N70" s="4"/>
      <c r="O70" s="4"/>
      <c r="P70" s="4"/>
      <c r="Q70" s="4"/>
      <c r="R70" s="4"/>
      <c r="S70" s="4"/>
      <c r="T70" s="4"/>
      <c r="U70" s="4"/>
      <c r="V70" s="4"/>
      <c r="W70" s="4"/>
      <c r="X70" s="4"/>
    </row>
    <row r="71" spans="2:24" ht="15">
      <c r="B71" s="5" t="s">
        <v>1</v>
      </c>
      <c r="C71" s="5" t="s">
        <v>2</v>
      </c>
      <c r="D71" s="5" t="s">
        <v>27</v>
      </c>
      <c r="E71" s="5" t="s">
        <v>4</v>
      </c>
      <c r="F71" s="5" t="s">
        <v>5</v>
      </c>
      <c r="G71" s="5" t="s">
        <v>6</v>
      </c>
      <c r="H71" s="5" t="s">
        <v>7</v>
      </c>
      <c r="J71" s="4"/>
      <c r="K71" s="14" t="s">
        <v>1</v>
      </c>
      <c r="L71" s="15" t="s">
        <v>8</v>
      </c>
      <c r="M71" s="15" t="s">
        <v>2</v>
      </c>
      <c r="N71" s="15" t="s">
        <v>9</v>
      </c>
      <c r="O71" s="15" t="s">
        <v>10</v>
      </c>
      <c r="P71" s="15" t="s">
        <v>11</v>
      </c>
      <c r="Q71" s="15" t="s">
        <v>12</v>
      </c>
      <c r="R71" s="15" t="s">
        <v>13</v>
      </c>
      <c r="S71" s="15" t="s">
        <v>14</v>
      </c>
      <c r="T71" s="15" t="s">
        <v>15</v>
      </c>
      <c r="U71" s="15" t="s">
        <v>16</v>
      </c>
      <c r="V71" s="15" t="s">
        <v>17</v>
      </c>
      <c r="W71" s="16" t="s">
        <v>18</v>
      </c>
      <c r="X71" s="4"/>
    </row>
    <row r="72" spans="2:24">
      <c r="B72" s="2" t="s">
        <v>19</v>
      </c>
      <c r="C72" s="2" t="str">
        <f>M73</f>
        <v>ELYP</v>
      </c>
      <c r="D72" s="2">
        <f>O73</f>
        <v>6.7400000000000002E-2</v>
      </c>
      <c r="E72" s="3">
        <v>3.15</v>
      </c>
      <c r="F72" s="2">
        <f>(D72-D73)/E72</f>
        <v>5.7460317460317481E-3</v>
      </c>
      <c r="G72" s="13">
        <f>G65</f>
        <v>5.1020408163265311E-3</v>
      </c>
      <c r="H72" s="2" t="str">
        <f>IF(F72&lt;G72,"ok","not ok")</f>
        <v>not ok</v>
      </c>
      <c r="J72" s="4"/>
      <c r="K72" s="17" t="s">
        <v>20</v>
      </c>
      <c r="L72" s="4" t="s">
        <v>21</v>
      </c>
      <c r="M72" s="4" t="s">
        <v>32</v>
      </c>
      <c r="N72" s="4">
        <v>2.0000000000000001E-4</v>
      </c>
      <c r="O72" s="4">
        <v>8.2699999999999996E-2</v>
      </c>
      <c r="P72" s="4">
        <v>0</v>
      </c>
      <c r="Q72" s="4">
        <v>0</v>
      </c>
      <c r="R72" s="4">
        <v>0</v>
      </c>
      <c r="S72" s="4">
        <v>8.7000000000000001E-4</v>
      </c>
      <c r="T72" s="4">
        <v>667</v>
      </c>
      <c r="U72" s="4">
        <v>5.75</v>
      </c>
      <c r="V72" s="4">
        <v>11.25</v>
      </c>
      <c r="W72" s="18">
        <v>18.25</v>
      </c>
      <c r="X72" s="4"/>
    </row>
    <row r="73" spans="2:24">
      <c r="B73" s="2" t="s">
        <v>23</v>
      </c>
      <c r="C73" s="2" t="str">
        <f>M74</f>
        <v>ELYP</v>
      </c>
      <c r="D73" s="2">
        <f>O74</f>
        <v>4.9299999999999997E-2</v>
      </c>
      <c r="E73" s="3">
        <v>3.15</v>
      </c>
      <c r="F73" s="2">
        <f>(D73-D74)/E73</f>
        <v>5.5873015873015869E-3</v>
      </c>
      <c r="G73" s="13">
        <f>G72</f>
        <v>5.1020408163265311E-3</v>
      </c>
      <c r="H73" s="2" t="str">
        <f>IF(F73&lt;G73,"ok","not ok")</f>
        <v>not ok</v>
      </c>
      <c r="J73" s="4"/>
      <c r="K73" s="17" t="s">
        <v>19</v>
      </c>
      <c r="L73" s="4" t="s">
        <v>21</v>
      </c>
      <c r="M73" s="4" t="s">
        <v>32</v>
      </c>
      <c r="N73" s="4">
        <v>3.5999999999999999E-3</v>
      </c>
      <c r="O73" s="4">
        <v>6.7400000000000002E-2</v>
      </c>
      <c r="P73" s="4">
        <v>0</v>
      </c>
      <c r="Q73" s="4">
        <v>0</v>
      </c>
      <c r="R73" s="4">
        <v>0</v>
      </c>
      <c r="S73" s="4">
        <v>7.2000000000000005E-4</v>
      </c>
      <c r="T73" s="4">
        <v>668</v>
      </c>
      <c r="U73" s="4">
        <v>5.75</v>
      </c>
      <c r="V73" s="4">
        <v>6.5330000000000004</v>
      </c>
      <c r="W73" s="18">
        <v>15.75</v>
      </c>
      <c r="X73" s="4"/>
    </row>
    <row r="74" spans="2:24">
      <c r="B74" s="2" t="s">
        <v>24</v>
      </c>
      <c r="C74" s="2" t="str">
        <f>M75</f>
        <v>ELYP</v>
      </c>
      <c r="D74" s="2">
        <f>O75</f>
        <v>3.1699999999999999E-2</v>
      </c>
      <c r="E74" s="3">
        <v>3.15</v>
      </c>
      <c r="F74" s="2">
        <f>(D74-D75)/E74</f>
        <v>4.9206349206349208E-3</v>
      </c>
      <c r="G74" s="13">
        <f t="shared" ref="G74:G76" si="6">G73</f>
        <v>5.1020408163265311E-3</v>
      </c>
      <c r="H74" s="2" t="str">
        <f>IF(F74&lt;G74,"ok","not ok")</f>
        <v>ok</v>
      </c>
      <c r="J74" s="4"/>
      <c r="K74" s="17" t="s">
        <v>23</v>
      </c>
      <c r="L74" s="4" t="s">
        <v>21</v>
      </c>
      <c r="M74" s="4" t="s">
        <v>32</v>
      </c>
      <c r="N74" s="4">
        <v>2.7000000000000001E-3</v>
      </c>
      <c r="O74" s="4">
        <v>4.9299999999999997E-2</v>
      </c>
      <c r="P74" s="4">
        <v>0</v>
      </c>
      <c r="Q74" s="4">
        <v>0</v>
      </c>
      <c r="R74" s="4">
        <v>0</v>
      </c>
      <c r="S74" s="4">
        <v>5.2999999999999998E-4</v>
      </c>
      <c r="T74" s="4">
        <v>669</v>
      </c>
      <c r="U74" s="4">
        <v>5.75</v>
      </c>
      <c r="V74" s="4">
        <v>6.4779999999999998</v>
      </c>
      <c r="W74" s="18">
        <v>12.6</v>
      </c>
      <c r="X74" s="4"/>
    </row>
    <row r="75" spans="2:24">
      <c r="B75" s="2" t="s">
        <v>25</v>
      </c>
      <c r="C75" s="2" t="str">
        <f>M76</f>
        <v>ELYP</v>
      </c>
      <c r="D75" s="2">
        <f>O76</f>
        <v>1.6199999999999999E-2</v>
      </c>
      <c r="E75" s="3">
        <v>3.15</v>
      </c>
      <c r="F75" s="2">
        <f>(D75-D76)/E75</f>
        <v>3.6190476190476194E-3</v>
      </c>
      <c r="G75" s="13">
        <f t="shared" si="6"/>
        <v>5.1020408163265311E-3</v>
      </c>
      <c r="H75" s="2" t="str">
        <f>IF(F75&lt;G75,"ok","not ok")</f>
        <v>ok</v>
      </c>
      <c r="J75" s="4"/>
      <c r="K75" s="17" t="s">
        <v>24</v>
      </c>
      <c r="L75" s="4" t="s">
        <v>21</v>
      </c>
      <c r="M75" s="4" t="s">
        <v>32</v>
      </c>
      <c r="N75" s="4">
        <v>1.8E-3</v>
      </c>
      <c r="O75" s="4">
        <v>3.1699999999999999E-2</v>
      </c>
      <c r="P75" s="4">
        <v>0</v>
      </c>
      <c r="Q75" s="4">
        <v>0</v>
      </c>
      <c r="R75" s="4">
        <v>0</v>
      </c>
      <c r="S75" s="4">
        <v>3.5E-4</v>
      </c>
      <c r="T75" s="4">
        <v>670</v>
      </c>
      <c r="U75" s="4">
        <v>5.75</v>
      </c>
      <c r="V75" s="4">
        <v>6.4779999999999998</v>
      </c>
      <c r="W75" s="18">
        <v>9.4499999999999993</v>
      </c>
      <c r="X75" s="4"/>
    </row>
    <row r="76" spans="2:24">
      <c r="B76" s="2" t="s">
        <v>26</v>
      </c>
      <c r="C76" s="2" t="str">
        <f>M77</f>
        <v>ELYP</v>
      </c>
      <c r="D76" s="2">
        <f>O77</f>
        <v>4.7999999999999996E-3</v>
      </c>
      <c r="E76" s="3">
        <v>3.15</v>
      </c>
      <c r="F76" s="2">
        <f>(D76-D77)/E76</f>
        <v>1.5238095238095236E-3</v>
      </c>
      <c r="G76" s="13">
        <f t="shared" si="6"/>
        <v>5.1020408163265311E-3</v>
      </c>
      <c r="H76" s="2" t="str">
        <f>IF(F76&lt;G76,"ok","not ok")</f>
        <v>ok</v>
      </c>
      <c r="J76" s="4"/>
      <c r="K76" s="17" t="s">
        <v>25</v>
      </c>
      <c r="L76" s="4" t="s">
        <v>21</v>
      </c>
      <c r="M76" s="4" t="s">
        <v>32</v>
      </c>
      <c r="N76" s="4">
        <v>8.9999999999999998E-4</v>
      </c>
      <c r="O76" s="4">
        <v>1.6199999999999999E-2</v>
      </c>
      <c r="P76" s="4">
        <v>0</v>
      </c>
      <c r="Q76" s="4">
        <v>0</v>
      </c>
      <c r="R76" s="4">
        <v>0</v>
      </c>
      <c r="S76" s="4">
        <v>1.8000000000000001E-4</v>
      </c>
      <c r="T76" s="4">
        <v>671</v>
      </c>
      <c r="U76" s="4">
        <v>5.75</v>
      </c>
      <c r="V76" s="4">
        <v>6.4790000000000001</v>
      </c>
      <c r="W76" s="18">
        <v>6.3</v>
      </c>
      <c r="X76" s="4"/>
    </row>
    <row r="77" spans="2:24">
      <c r="J77" s="4"/>
      <c r="K77" s="19" t="s">
        <v>26</v>
      </c>
      <c r="L77" s="20" t="s">
        <v>21</v>
      </c>
      <c r="M77" s="20" t="s">
        <v>32</v>
      </c>
      <c r="N77" s="20">
        <v>2.9999999999999997E-4</v>
      </c>
      <c r="O77" s="20">
        <v>4.7999999999999996E-3</v>
      </c>
      <c r="P77" s="20">
        <v>0</v>
      </c>
      <c r="Q77" s="20">
        <v>0</v>
      </c>
      <c r="R77" s="20">
        <v>0</v>
      </c>
      <c r="S77" s="20">
        <v>5.0000000000000002E-5</v>
      </c>
      <c r="T77" s="20">
        <v>672</v>
      </c>
      <c r="U77" s="20">
        <v>5.75</v>
      </c>
      <c r="V77" s="20">
        <v>6.48</v>
      </c>
      <c r="W77" s="21">
        <v>3.15</v>
      </c>
      <c r="X77" s="4"/>
    </row>
  </sheetData>
  <mergeCells count="4">
    <mergeCell ref="F2:K2"/>
    <mergeCell ref="F10:I11"/>
    <mergeCell ref="B19:L20"/>
    <mergeCell ref="O22:T22"/>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drift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arghavan</dc:creator>
  <cp:lastModifiedBy>it</cp:lastModifiedBy>
  <dcterms:created xsi:type="dcterms:W3CDTF">2012-11-29T15:28:02Z</dcterms:created>
  <dcterms:modified xsi:type="dcterms:W3CDTF">2017-03-15T17:50:32Z</dcterms:modified>
</cp:coreProperties>
</file>